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7CFD9E4B-9744-402C-8975-F7347BE44D18}" xr6:coauthVersionLast="47" xr6:coauthVersionMax="47" xr10:uidLastSave="{00000000-0000-0000-0000-000000000000}"/>
  <bookViews>
    <workbookView xWindow="-120" yWindow="-120" windowWidth="29040" windowHeight="15720" tabRatio="798" activeTab="7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فروش'!$K$6:$Q$34</definedName>
    <definedName name="_xlnm._FilterDatabase" localSheetId="0" hidden="1">سهام!$A$6:$A$39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5" l="1"/>
  <c r="I38" i="5"/>
  <c r="M38" i="5"/>
  <c r="O38" i="5"/>
  <c r="Q38" i="5"/>
  <c r="G34" i="6"/>
  <c r="I34" i="6"/>
  <c r="M34" i="6"/>
  <c r="O34" i="6"/>
  <c r="Q34" i="6"/>
  <c r="M10" i="3"/>
  <c r="K10" i="3"/>
  <c r="I10" i="3"/>
  <c r="G10" i="3"/>
  <c r="E10" i="3"/>
  <c r="C10" i="3"/>
  <c r="I10" i="8"/>
  <c r="K8" i="8" s="1"/>
  <c r="E10" i="8"/>
  <c r="G9" i="8" s="1"/>
  <c r="G39" i="1"/>
  <c r="E10" i="2"/>
  <c r="G9" i="10"/>
  <c r="S40" i="7"/>
  <c r="Q8" i="7"/>
  <c r="O9" i="7"/>
  <c r="O10" i="7"/>
  <c r="O11" i="7"/>
  <c r="O12" i="7"/>
  <c r="O13" i="7"/>
  <c r="O14" i="7"/>
  <c r="S14" i="7" s="1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8" i="7"/>
  <c r="C43" i="7"/>
  <c r="G43" i="7"/>
  <c r="M38" i="7"/>
  <c r="S38" i="7" s="1"/>
  <c r="M39" i="7"/>
  <c r="S39" i="7" s="1"/>
  <c r="M40" i="7"/>
  <c r="M41" i="7"/>
  <c r="S41" i="7" s="1"/>
  <c r="M42" i="7"/>
  <c r="S42" i="7" s="1"/>
  <c r="R33" i="4"/>
  <c r="M9" i="7"/>
  <c r="M10" i="7"/>
  <c r="M11" i="7"/>
  <c r="M12" i="7"/>
  <c r="S12" i="7" s="1"/>
  <c r="M13" i="7"/>
  <c r="S13" i="7" s="1"/>
  <c r="M14" i="7"/>
  <c r="M15" i="7"/>
  <c r="S15" i="7" s="1"/>
  <c r="M16" i="7"/>
  <c r="M17" i="7"/>
  <c r="M18" i="7"/>
  <c r="M19" i="7"/>
  <c r="M20" i="7"/>
  <c r="S20" i="7" s="1"/>
  <c r="M21" i="7"/>
  <c r="S21" i="7" s="1"/>
  <c r="M22" i="7"/>
  <c r="S22" i="7" s="1"/>
  <c r="M23" i="7"/>
  <c r="S23" i="7" s="1"/>
  <c r="M24" i="7"/>
  <c r="M25" i="7"/>
  <c r="M26" i="7"/>
  <c r="M27" i="7"/>
  <c r="M28" i="7"/>
  <c r="S28" i="7" s="1"/>
  <c r="M29" i="7"/>
  <c r="S29" i="7" s="1"/>
  <c r="M30" i="7"/>
  <c r="S30" i="7" s="1"/>
  <c r="M31" i="7"/>
  <c r="S31" i="7" s="1"/>
  <c r="M32" i="7"/>
  <c r="M33" i="7"/>
  <c r="M34" i="7"/>
  <c r="M35" i="7"/>
  <c r="M36" i="7"/>
  <c r="M37" i="7"/>
  <c r="S37" i="7" s="1"/>
  <c r="M8" i="7"/>
  <c r="E9" i="7"/>
  <c r="I9" i="7" s="1"/>
  <c r="E10" i="7"/>
  <c r="I10" i="7" s="1"/>
  <c r="E11" i="7"/>
  <c r="I11" i="7" s="1"/>
  <c r="E12" i="7"/>
  <c r="I12" i="7" s="1"/>
  <c r="E13" i="7"/>
  <c r="I13" i="7" s="1"/>
  <c r="E14" i="7"/>
  <c r="I14" i="7" s="1"/>
  <c r="E15" i="7"/>
  <c r="I15" i="7" s="1"/>
  <c r="E16" i="7"/>
  <c r="I16" i="7" s="1"/>
  <c r="E17" i="7"/>
  <c r="I17" i="7" s="1"/>
  <c r="E18" i="7"/>
  <c r="I18" i="7" s="1"/>
  <c r="E19" i="7"/>
  <c r="I19" i="7" s="1"/>
  <c r="E20" i="7"/>
  <c r="I20" i="7" s="1"/>
  <c r="E21" i="7"/>
  <c r="I21" i="7" s="1"/>
  <c r="E22" i="7"/>
  <c r="I22" i="7" s="1"/>
  <c r="E23" i="7"/>
  <c r="I23" i="7" s="1"/>
  <c r="E24" i="7"/>
  <c r="I24" i="7" s="1"/>
  <c r="E25" i="7"/>
  <c r="I25" i="7" s="1"/>
  <c r="E26" i="7"/>
  <c r="I26" i="7" s="1"/>
  <c r="E27" i="7"/>
  <c r="I27" i="7" s="1"/>
  <c r="E28" i="7"/>
  <c r="I28" i="7" s="1"/>
  <c r="E29" i="7"/>
  <c r="I29" i="7" s="1"/>
  <c r="E30" i="7"/>
  <c r="I30" i="7" s="1"/>
  <c r="E31" i="7"/>
  <c r="I31" i="7" s="1"/>
  <c r="E32" i="7"/>
  <c r="I32" i="7" s="1"/>
  <c r="E33" i="7"/>
  <c r="I33" i="7" s="1"/>
  <c r="E34" i="7"/>
  <c r="I34" i="7" s="1"/>
  <c r="E35" i="7"/>
  <c r="I35" i="7" s="1"/>
  <c r="E36" i="7"/>
  <c r="I36" i="7" s="1"/>
  <c r="E37" i="7"/>
  <c r="I37" i="7" s="1"/>
  <c r="E8" i="7"/>
  <c r="I8" i="7" s="1"/>
  <c r="I29" i="4"/>
  <c r="K29" i="4"/>
  <c r="M29" i="4"/>
  <c r="Q29" i="4"/>
  <c r="S15" i="4"/>
  <c r="S25" i="7" l="1"/>
  <c r="S17" i="7"/>
  <c r="S9" i="7"/>
  <c r="S32" i="7"/>
  <c r="S24" i="7"/>
  <c r="S16" i="7"/>
  <c r="S36" i="7"/>
  <c r="S26" i="7"/>
  <c r="S18" i="7"/>
  <c r="S10" i="7"/>
  <c r="S35" i="7"/>
  <c r="S27" i="7"/>
  <c r="S19" i="7"/>
  <c r="S11" i="7"/>
  <c r="S34" i="7"/>
  <c r="S33" i="7"/>
  <c r="S8" i="7"/>
  <c r="K9" i="8"/>
  <c r="K10" i="8" s="1"/>
  <c r="G8" i="8"/>
  <c r="G10" i="8" s="1"/>
  <c r="M43" i="7"/>
  <c r="I43" i="7"/>
  <c r="E43" i="7"/>
  <c r="Q43" i="7"/>
  <c r="O43" i="7"/>
  <c r="O29" i="4"/>
  <c r="S29" i="4"/>
  <c r="C8" i="10"/>
  <c r="E9" i="9"/>
  <c r="C9" i="9"/>
  <c r="U39" i="1"/>
  <c r="O39" i="1"/>
  <c r="K39" i="1"/>
  <c r="E39" i="1"/>
  <c r="G10" i="2"/>
  <c r="C10" i="2"/>
  <c r="I10" i="2"/>
  <c r="S43" i="7" l="1"/>
  <c r="U40" i="7" s="1"/>
  <c r="E38" i="5"/>
  <c r="E34" i="6"/>
  <c r="K10" i="2"/>
  <c r="W39" i="1"/>
  <c r="U32" i="7" l="1"/>
  <c r="U10" i="7"/>
  <c r="U18" i="7"/>
  <c r="U15" i="7"/>
  <c r="U23" i="7"/>
  <c r="U41" i="7"/>
  <c r="U8" i="7"/>
  <c r="U21" i="7"/>
  <c r="U34" i="7"/>
  <c r="U13" i="7"/>
  <c r="U37" i="7"/>
  <c r="U12" i="7"/>
  <c r="U30" i="7"/>
  <c r="U27" i="7"/>
  <c r="U9" i="7"/>
  <c r="U20" i="7"/>
  <c r="U31" i="7"/>
  <c r="U38" i="7"/>
  <c r="U17" i="7"/>
  <c r="U14" i="7"/>
  <c r="U36" i="7"/>
  <c r="U35" i="7"/>
  <c r="U42" i="7"/>
  <c r="U26" i="7"/>
  <c r="U16" i="7"/>
  <c r="U19" i="7"/>
  <c r="U11" i="7"/>
  <c r="U28" i="7"/>
  <c r="U39" i="7"/>
  <c r="U25" i="7"/>
  <c r="U24" i="7"/>
  <c r="U33" i="7"/>
  <c r="U29" i="7"/>
  <c r="U22" i="7"/>
  <c r="X40" i="1"/>
  <c r="U43" i="7" l="1"/>
  <c r="K13" i="7"/>
  <c r="K21" i="7"/>
  <c r="K29" i="7"/>
  <c r="K37" i="7"/>
  <c r="K14" i="7"/>
  <c r="K30" i="7"/>
  <c r="C7" i="10"/>
  <c r="C9" i="10" s="1"/>
  <c r="K31" i="7"/>
  <c r="K16" i="7"/>
  <c r="K24" i="7"/>
  <c r="K32" i="7"/>
  <c r="K11" i="7"/>
  <c r="K17" i="7"/>
  <c r="K25" i="7"/>
  <c r="K33" i="7"/>
  <c r="K9" i="7"/>
  <c r="K12" i="7"/>
  <c r="K23" i="7"/>
  <c r="K18" i="7"/>
  <c r="K26" i="7"/>
  <c r="K34" i="7"/>
  <c r="K10" i="7"/>
  <c r="K20" i="7"/>
  <c r="K36" i="7"/>
  <c r="K19" i="7"/>
  <c r="K27" i="7"/>
  <c r="K35" i="7"/>
  <c r="K8" i="7"/>
  <c r="K28" i="7"/>
  <c r="K22" i="7"/>
  <c r="K15" i="7"/>
  <c r="Y39" i="1"/>
  <c r="K43" i="7" l="1"/>
  <c r="E9" i="10" l="1"/>
</calcChain>
</file>

<file path=xl/sharedStrings.xml><?xml version="1.0" encoding="utf-8"?>
<sst xmlns="http://schemas.openxmlformats.org/spreadsheetml/2006/main" count="842" uniqueCount="131">
  <si>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</si>
  <si>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</si>
  <si>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</si>
  <si>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</si>
  <si>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</si>
  <si>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</si>
  <si>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</si>
  <si>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</si>
  <si>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</si>
  <si>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</si>
  <si>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</si>
  <si>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</si>
  <si>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</si>
  <si>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</si>
  <si>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</si>
  <si>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</si>
  <si>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</si>
  <si>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</si>
  <si>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</si>
  <si>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</si>
  <si>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</si>
  <si>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</si>
  <si>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</si>
  <si>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</si>
  <si>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</si>
  <si>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</si>
  <si>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</si>
  <si>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</si>
  <si>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</si>
  <si>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</si>
  <si>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</si>
  <si>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</si>
  <si>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</si>
  <si>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</si>
  <si>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</si>
  <si>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</si>
  <si>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</si>
  <si>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</si>
  <si>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</si>
  <si>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</si>
  <si>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</si>
  <si>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</si>
  <si>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1403/04/23</t>
  </si>
  <si>
    <t>1403/04/31</t>
  </si>
  <si>
    <t>1403/04/30</t>
  </si>
  <si>
    <t>1403/03/01</t>
  </si>
  <si>
    <t>1403/03/30</t>
  </si>
  <si>
    <t>1403/04/28</t>
  </si>
  <si>
    <t>تولیدی و صنعتی گوهرفام</t>
  </si>
  <si>
    <t>بهای فروش</t>
  </si>
  <si>
    <t>ارزش دفتری</t>
  </si>
  <si>
    <t>سود و زیان ناشی از تغییر قیمت</t>
  </si>
  <si>
    <t>سود و زیان ناشی از فروش</t>
  </si>
  <si>
    <t>نشاسته و گلوکز آردینه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</si>
  <si>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</si>
  <si>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</si>
  <si>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</si>
  <si>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</si>
  <si>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</si>
  <si>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</si>
  <si>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</si>
  <si>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</si>
  <si>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</si>
  <si>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</si>
  <si>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</si>
  <si>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</si>
  <si>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</si>
  <si>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</si>
  <si>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</si>
  <si>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</si>
  <si>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</si>
  <si>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</si>
  <si>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</si>
  <si>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</si>
  <si>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</si>
  <si>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</si>
  <si>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صنایع‌ریخته‌گری‌ایران‌</t>
  </si>
  <si>
    <t>فنرسازی‌خاور</t>
  </si>
  <si>
    <t>فنرسازی‌زر</t>
  </si>
  <si>
    <t>ریخته‌گری‌ تراکتورسازی‌ ایران‌</t>
  </si>
  <si>
    <t>ایران‌ خودرو</t>
  </si>
  <si>
    <t>رینگ‌سازی‌مشهد</t>
  </si>
  <si>
    <t>لنت‌ ترمزایران‌</t>
  </si>
  <si>
    <t>الکتریک‌ خودرو شرق‌</t>
  </si>
  <si>
    <t>لیزینگ رایان‌ سایپا</t>
  </si>
  <si>
    <t>سرمایه‌گذاری‌ رنا(هلدینگ‌</t>
  </si>
  <si>
    <t>رادیاتور ایران‌</t>
  </si>
  <si>
    <t>موتورسازان‌تراکتورسازی‌ایران‌</t>
  </si>
  <si>
    <t>داروسازی‌ کوثر</t>
  </si>
  <si>
    <t>گسترش‌سرمایه‌گذاری‌ایران‌خودرو</t>
  </si>
  <si>
    <t>سرمایه‌گذاری‌ سایپا</t>
  </si>
  <si>
    <t>بهمن  دیزل</t>
  </si>
  <si>
    <t>گروه‌بهمن‌</t>
  </si>
  <si>
    <t>بهمن دیزل</t>
  </si>
  <si>
    <t>صنایع‌ ریخته‌ گری‌ ایران‌</t>
  </si>
  <si>
    <t>فنرسازی‌ خاور</t>
  </si>
  <si>
    <t>100910810707075653</t>
  </si>
  <si>
    <t>207-8100-16555555-2</t>
  </si>
  <si>
    <t>1403/03/10</t>
  </si>
  <si>
    <t>1403/02/31</t>
  </si>
  <si>
    <t>1403/04/10</t>
  </si>
  <si>
    <t>1403/04/11</t>
  </si>
  <si>
    <t>1403/05/23</t>
  </si>
  <si>
    <t>1403/04/13</t>
  </si>
  <si>
    <t>1403/04/17</t>
  </si>
  <si>
    <t xml:space="preserve">تولیدی و صنعتی گوهرفام </t>
  </si>
  <si>
    <t xml:space="preserve">پارس فنر </t>
  </si>
  <si>
    <t xml:space="preserve">ایران‌ خودرو </t>
  </si>
  <si>
    <t xml:space="preserve">نشاسته و گلوکز آردینه </t>
  </si>
  <si>
    <t xml:space="preserve">ریخته‌گری‌ تراکتورسازی‌ ایران‌ </t>
  </si>
  <si>
    <t xml:space="preserve">فنرسازی‌خاور </t>
  </si>
  <si>
    <t xml:space="preserve">ایران خودرو دیزل </t>
  </si>
  <si>
    <t xml:space="preserve">زامیاد </t>
  </si>
  <si>
    <t xml:space="preserve">فنرسازی‌زر </t>
  </si>
  <si>
    <t xml:space="preserve">پارس خودرو </t>
  </si>
  <si>
    <t xml:space="preserve">گسترش‌سرمایه‌گذاری‌ایران‌خودرو </t>
  </si>
  <si>
    <t xml:space="preserve">موتورسازان‌تراکتورسازی‌ایران‌ </t>
  </si>
  <si>
    <t xml:space="preserve">سایپا </t>
  </si>
  <si>
    <t xml:space="preserve">قطعات‌ اتومبیل‌ ایران‌ </t>
  </si>
  <si>
    <t xml:space="preserve">سرمایه‌گذاری‌ سایپا </t>
  </si>
  <si>
    <t xml:space="preserve">صنایع‌ریخته‌گری‌ایران‌ </t>
  </si>
  <si>
    <t xml:space="preserve">بهمن دیزل </t>
  </si>
  <si>
    <t xml:space="preserve">رادیاتور ایران‌ </t>
  </si>
  <si>
    <t xml:space="preserve">لیزینگ رایان‌ سایپا </t>
  </si>
  <si>
    <t xml:space="preserve">تولیدی چدن سازان </t>
  </si>
  <si>
    <t xml:space="preserve">لنت‌ ترمزایران‌ </t>
  </si>
  <si>
    <t xml:space="preserve">تولیدمحورخودرو </t>
  </si>
  <si>
    <t xml:space="preserve">گروه‌بهمن‌ </t>
  </si>
  <si>
    <t xml:space="preserve">الکتریک‌ خودرو شرق‌ </t>
  </si>
  <si>
    <t xml:space="preserve">ایرکا پارت صنعت </t>
  </si>
  <si>
    <t>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</si>
</sst>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#,##0_-;\(#,##0\)"/>
  </numFmts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10" fontId="7" fillId="0" borderId="0" xfId="3" applyNumberFormat="1" applyFont="1" applyAlignment="1">
      <alignment horizontal="center" vertical="center"/>
    </xf>
    <xf numFmtId="3" fontId="7" fillId="0" borderId="2" xfId="2" applyNumberFormat="1" applyFont="1" applyBorder="1" applyAlignment="1">
      <alignment horizontal="center" vertical="center"/>
    </xf>
    <xf numFmtId="10" fontId="7" fillId="0" borderId="2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3" fontId="2" fillId="0" borderId="2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164" fontId="7" fillId="0" borderId="0" xfId="4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2" applyFont="1"/>
    <xf numFmtId="0" fontId="4" fillId="0" borderId="0" xfId="2" applyFont="1"/>
    <xf numFmtId="3" fontId="2" fillId="0" borderId="0" xfId="2" applyNumberFormat="1" applyFont="1"/>
    <xf numFmtId="10" fontId="2" fillId="0" borderId="0" xfId="1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9" fontId="2" fillId="0" borderId="2" xfId="2" applyNumberFormat="1" applyFont="1" applyBorder="1" applyAlignment="1">
      <alignment horizontal="center" vertical="center"/>
    </xf>
    <xf numFmtId="0" fontId="2" fillId="0" borderId="0" xfId="2" applyFont="1" applyBorder="1"/>
    <xf numFmtId="3" fontId="12" fillId="0" borderId="0" xfId="0" applyNumberFormat="1" applyFont="1"/>
    <xf numFmtId="3" fontId="11" fillId="0" borderId="0" xfId="0" applyNumberFormat="1" applyFont="1"/>
    <xf numFmtId="43" fontId="2" fillId="0" borderId="0" xfId="5" applyFont="1" applyFill="1" applyAlignment="1">
      <alignment horizontal="center" vertical="center"/>
    </xf>
    <xf numFmtId="164" fontId="2" fillId="0" borderId="2" xfId="4" applyNumberFormat="1" applyFont="1" applyBorder="1" applyAlignment="1">
      <alignment horizontal="center" vertical="center"/>
    </xf>
    <xf numFmtId="164" fontId="7" fillId="0" borderId="2" xfId="4" applyNumberFormat="1" applyFont="1" applyBorder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9" fillId="0" borderId="0" xfId="4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4" applyFont="1" applyFill="1" applyAlignment="1">
      <alignment horizontal="right" vertical="center"/>
    </xf>
    <xf numFmtId="9" fontId="2" fillId="0" borderId="3" xfId="1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3" fontId="4" fillId="0" borderId="2" xfId="2" applyNumberFormat="1" applyFont="1" applyBorder="1" applyAlignment="1">
      <alignment horizontal="center" vertical="center"/>
    </xf>
    <xf numFmtId="9" fontId="4" fillId="0" borderId="4" xfId="2" applyNumberFormat="1" applyFont="1" applyBorder="1" applyAlignment="1">
      <alignment horizontal="center" vertical="center"/>
    </xf>
    <xf numFmtId="164" fontId="4" fillId="0" borderId="2" xfId="2" applyNumberFormat="1" applyFont="1" applyBorder="1" applyAlignment="1">
      <alignment horizontal="center" vertical="center"/>
    </xf>
    <xf numFmtId="164" fontId="4" fillId="0" borderId="0" xfId="2" applyNumberFormat="1" applyFont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3" fontId="9" fillId="0" borderId="2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 readingOrder="2"/>
    </xf>
    <xf numFmtId="0" fontId="6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</cellXfs>
  <cellStyles count="6">
    <cellStyle name="Comma" xfId="5" builtinId="3"/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sheetPr>
    <tabColor rgb="FF92D050"/>
  </sheetPr>
  <dimension ref="A2:Y43"/>
  <sheetViews>
    <sheetView rightToLeft="1" topLeftCell="C1" zoomScale="118" zoomScaleNormal="118" workbookViewId="0">
      <selection activeCell="W43" sqref="W43"/>
    </sheetView>
  </sheetViews>
  <sheetFormatPr defaultRowHeight="18.75" x14ac:dyDescent="0.2"/>
  <cols>
    <col min="1" max="1" width="28.375" style="3" bestFit="1" customWidth="1"/>
    <col min="2" max="2" width="0.875" style="3" customWidth="1"/>
    <col min="3" max="3" width="16.625" style="3" customWidth="1"/>
    <col min="4" max="4" width="0.875" style="3" customWidth="1"/>
    <col min="5" max="5" width="20.125" style="3" customWidth="1"/>
    <col min="6" max="6" width="0.875" style="3" customWidth="1"/>
    <col min="7" max="7" width="22.75" style="3" customWidth="1"/>
    <col min="8" max="8" width="0.875" style="3" customWidth="1"/>
    <col min="9" max="9" width="16.625" style="3" customWidth="1"/>
    <col min="10" max="10" width="0.875" style="3" customWidth="1"/>
    <col min="11" max="11" width="19.25" style="3" customWidth="1"/>
    <col min="12" max="12" width="0.875" style="3" customWidth="1"/>
    <col min="13" max="13" width="16.625" style="3" customWidth="1"/>
    <col min="14" max="14" width="0.875" style="3" customWidth="1"/>
    <col min="15" max="15" width="19.25" style="3" customWidth="1"/>
    <col min="16" max="16" width="0.875" style="3" customWidth="1"/>
    <col min="17" max="17" width="16.625" style="3" customWidth="1"/>
    <col min="18" max="18" width="0.875" style="3" customWidth="1"/>
    <col min="19" max="19" width="15.75" style="3" customWidth="1"/>
    <col min="20" max="20" width="0.875" style="3" customWidth="1"/>
    <col min="21" max="21" width="20.125" style="3" customWidth="1"/>
    <col min="22" max="22" width="0.875" style="3" customWidth="1"/>
    <col min="23" max="23" width="22.75" style="3" customWidth="1"/>
    <col min="24" max="24" width="0.875" style="3" customWidth="1"/>
    <col min="25" max="25" width="29.875" style="3" bestFit="1" customWidth="1"/>
    <col min="26" max="26" width="0.875" style="3" customWidth="1"/>
    <col min="27" max="16384" width="9" style="3"/>
  </cols>
  <sheetData>
    <row r="2" spans="1:25" ht="26.25" x14ac:dyDescent="0.2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  <c r="R2" s="65" t="s">
        <v>0</v>
      </c>
      <c r="S2" s="65" t="s">
        <v>0</v>
      </c>
      <c r="T2" s="65" t="s">
        <v>0</v>
      </c>
      <c r="U2" s="65" t="s">
        <v>0</v>
      </c>
      <c r="V2" s="65" t="s">
        <v>0</v>
      </c>
      <c r="W2" s="65" t="s">
        <v>0</v>
      </c>
      <c r="X2" s="65" t="s">
        <v>0</v>
      </c>
      <c r="Y2" s="65" t="s">
        <v>0</v>
      </c>
    </row>
    <row r="3" spans="1:25" ht="26.25" x14ac:dyDescent="0.2">
      <c r="A3" s="65" t="s">
        <v>1</v>
      </c>
      <c r="B3" s="65" t="s">
        <v>1</v>
      </c>
      <c r="C3" s="65" t="s">
        <v>1</v>
      </c>
      <c r="D3" s="65" t="s">
        <v>1</v>
      </c>
      <c r="E3" s="65" t="s">
        <v>1</v>
      </c>
      <c r="F3" s="65" t="s">
        <v>1</v>
      </c>
      <c r="G3" s="65" t="s">
        <v>1</v>
      </c>
      <c r="H3" s="65" t="s">
        <v>1</v>
      </c>
      <c r="I3" s="65" t="s">
        <v>1</v>
      </c>
      <c r="J3" s="65" t="s">
        <v>1</v>
      </c>
      <c r="K3" s="65" t="s">
        <v>1</v>
      </c>
      <c r="L3" s="65" t="s">
        <v>1</v>
      </c>
      <c r="M3" s="65" t="s">
        <v>1</v>
      </c>
      <c r="N3" s="65" t="s">
        <v>1</v>
      </c>
      <c r="O3" s="65" t="s">
        <v>1</v>
      </c>
      <c r="P3" s="65" t="s">
        <v>1</v>
      </c>
      <c r="Q3" s="65" t="s">
        <v>1</v>
      </c>
      <c r="R3" s="65" t="s">
        <v>1</v>
      </c>
      <c r="S3" s="65" t="s">
        <v>1</v>
      </c>
      <c r="T3" s="65" t="s">
        <v>1</v>
      </c>
      <c r="U3" s="65" t="s">
        <v>1</v>
      </c>
      <c r="V3" s="65" t="s">
        <v>1</v>
      </c>
      <c r="W3" s="65" t="s">
        <v>1</v>
      </c>
      <c r="X3" s="65" t="s">
        <v>1</v>
      </c>
      <c r="Y3" s="65" t="s">
        <v>1</v>
      </c>
    </row>
    <row r="4" spans="1:25" ht="26.25" x14ac:dyDescent="0.2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  <c r="R4" s="65" t="s">
        <v>2</v>
      </c>
      <c r="S4" s="65" t="s">
        <v>2</v>
      </c>
      <c r="T4" s="65" t="s">
        <v>2</v>
      </c>
      <c r="U4" s="65" t="s">
        <v>2</v>
      </c>
      <c r="V4" s="65" t="s">
        <v>2</v>
      </c>
      <c r="W4" s="65" t="s">
        <v>2</v>
      </c>
      <c r="X4" s="65" t="s">
        <v>2</v>
      </c>
      <c r="Y4" s="65" t="s">
        <v>2</v>
      </c>
    </row>
    <row r="6" spans="1:25" ht="27" thickBot="1" x14ac:dyDescent="0.25">
      <c r="A6" s="64" t="s">
        <v>3</v>
      </c>
      <c r="C6" s="64" t="s">
        <v>4</v>
      </c>
      <c r="D6" s="64" t="s">
        <v>4</v>
      </c>
      <c r="E6" s="64" t="s">
        <v>4</v>
      </c>
      <c r="F6" s="64" t="s">
        <v>4</v>
      </c>
      <c r="G6" s="64" t="s">
        <v>4</v>
      </c>
      <c r="I6" s="64" t="s">
        <v>5</v>
      </c>
      <c r="J6" s="64" t="s">
        <v>5</v>
      </c>
      <c r="K6" s="64" t="s">
        <v>5</v>
      </c>
      <c r="L6" s="64" t="s">
        <v>5</v>
      </c>
      <c r="M6" s="64" t="s">
        <v>5</v>
      </c>
      <c r="N6" s="64" t="s">
        <v>5</v>
      </c>
      <c r="O6" s="64" t="s">
        <v>5</v>
      </c>
      <c r="Q6" s="64" t="s">
        <v>6</v>
      </c>
      <c r="R6" s="64" t="s">
        <v>6</v>
      </c>
      <c r="S6" s="64" t="s">
        <v>6</v>
      </c>
      <c r="T6" s="64" t="s">
        <v>6</v>
      </c>
      <c r="U6" s="64" t="s">
        <v>6</v>
      </c>
      <c r="V6" s="64" t="s">
        <v>6</v>
      </c>
      <c r="W6" s="64" t="s">
        <v>6</v>
      </c>
      <c r="X6" s="64" t="s">
        <v>6</v>
      </c>
      <c r="Y6" s="64" t="s">
        <v>6</v>
      </c>
    </row>
    <row r="7" spans="1:25" ht="27" thickBot="1" x14ac:dyDescent="0.25">
      <c r="A7" s="64" t="s">
        <v>3</v>
      </c>
      <c r="C7" s="64" t="s">
        <v>7</v>
      </c>
      <c r="E7" s="64" t="s">
        <v>8</v>
      </c>
      <c r="G7" s="64" t="s">
        <v>9</v>
      </c>
      <c r="I7" s="64" t="s">
        <v>10</v>
      </c>
      <c r="J7" s="64" t="s">
        <v>10</v>
      </c>
      <c r="K7" s="64" t="s">
        <v>10</v>
      </c>
      <c r="M7" s="64" t="s">
        <v>11</v>
      </c>
      <c r="N7" s="64" t="s">
        <v>11</v>
      </c>
      <c r="O7" s="64" t="s">
        <v>11</v>
      </c>
      <c r="Q7" s="64" t="s">
        <v>7</v>
      </c>
      <c r="S7" s="64" t="s">
        <v>12</v>
      </c>
      <c r="U7" s="64" t="s">
        <v>8</v>
      </c>
      <c r="W7" s="64" t="s">
        <v>9</v>
      </c>
      <c r="Y7" s="64" t="s">
        <v>13</v>
      </c>
    </row>
    <row r="8" spans="1:25" ht="27" thickBot="1" x14ac:dyDescent="0.25">
      <c r="A8" s="64" t="s">
        <v>3</v>
      </c>
      <c r="C8" s="64" t="s">
        <v>7</v>
      </c>
      <c r="E8" s="64" t="s">
        <v>8</v>
      </c>
      <c r="G8" s="64" t="s">
        <v>9</v>
      </c>
      <c r="I8" s="1" t="s">
        <v>7</v>
      </c>
      <c r="K8" s="1" t="s">
        <v>8</v>
      </c>
      <c r="M8" s="1" t="s">
        <v>7</v>
      </c>
      <c r="O8" s="1" t="s">
        <v>14</v>
      </c>
      <c r="Q8" s="64" t="s">
        <v>7</v>
      </c>
      <c r="S8" s="64" t="s">
        <v>12</v>
      </c>
      <c r="U8" s="64" t="s">
        <v>8</v>
      </c>
      <c r="W8" s="64" t="s">
        <v>9</v>
      </c>
      <c r="Y8" s="64" t="s">
        <v>13</v>
      </c>
    </row>
    <row r="9" spans="1:25" ht="21" x14ac:dyDescent="0.2">
      <c r="A9" s="4" t="s">
        <v>95</v>
      </c>
      <c r="C9" s="35">
        <v>27069490</v>
      </c>
      <c r="D9" s="35"/>
      <c r="E9" s="35">
        <v>121667727760</v>
      </c>
      <c r="F9" s="35"/>
      <c r="G9" s="35">
        <v>108306416801.36301</v>
      </c>
      <c r="H9" s="35"/>
      <c r="I9" s="35">
        <v>0</v>
      </c>
      <c r="J9" s="35"/>
      <c r="K9" s="35">
        <v>0</v>
      </c>
      <c r="L9" s="35"/>
      <c r="M9" s="35">
        <v>-1</v>
      </c>
      <c r="N9" s="35"/>
      <c r="O9" s="35">
        <v>1</v>
      </c>
      <c r="P9" s="35"/>
      <c r="Q9" s="35">
        <v>27069489</v>
      </c>
      <c r="R9" s="35"/>
      <c r="S9" s="35">
        <v>4059</v>
      </c>
      <c r="T9" s="35"/>
      <c r="U9" s="35">
        <v>121667723265</v>
      </c>
      <c r="V9" s="35"/>
      <c r="W9" s="35">
        <v>109221299268.687</v>
      </c>
      <c r="Y9" s="2">
        <v>1.4292496375417822E-2</v>
      </c>
    </row>
    <row r="10" spans="1:25" ht="21" x14ac:dyDescent="0.2">
      <c r="A10" s="4" t="s">
        <v>94</v>
      </c>
      <c r="C10" s="35">
        <v>61679930</v>
      </c>
      <c r="D10" s="35"/>
      <c r="E10" s="35">
        <v>106658336455</v>
      </c>
      <c r="F10" s="35"/>
      <c r="G10" s="35">
        <v>92582530968.914993</v>
      </c>
      <c r="H10" s="35"/>
      <c r="I10" s="35">
        <v>368286</v>
      </c>
      <c r="J10" s="35"/>
      <c r="K10" s="35">
        <v>578255957</v>
      </c>
      <c r="L10" s="35"/>
      <c r="M10" s="35">
        <v>0</v>
      </c>
      <c r="N10" s="35"/>
      <c r="O10" s="35">
        <v>0</v>
      </c>
      <c r="P10" s="35"/>
      <c r="Q10" s="35">
        <v>62048216</v>
      </c>
      <c r="R10" s="35"/>
      <c r="S10" s="35">
        <v>1667</v>
      </c>
      <c r="T10" s="35"/>
      <c r="U10" s="35">
        <v>107236592412</v>
      </c>
      <c r="V10" s="35"/>
      <c r="W10" s="35">
        <v>102818941534.37199</v>
      </c>
      <c r="Y10" s="2">
        <v>1.3454695732827779E-2</v>
      </c>
    </row>
    <row r="11" spans="1:25" ht="21" x14ac:dyDescent="0.2">
      <c r="A11" s="4" t="s">
        <v>15</v>
      </c>
      <c r="C11" s="35">
        <v>41175759</v>
      </c>
      <c r="D11" s="35"/>
      <c r="E11" s="35">
        <v>60621734936</v>
      </c>
      <c r="F11" s="35"/>
      <c r="G11" s="35">
        <v>70032535893</v>
      </c>
      <c r="H11" s="35"/>
      <c r="I11" s="35">
        <v>0</v>
      </c>
      <c r="J11" s="35"/>
      <c r="K11" s="35">
        <v>0</v>
      </c>
      <c r="L11" s="35"/>
      <c r="M11" s="35">
        <v>-65535363</v>
      </c>
      <c r="N11" s="35"/>
      <c r="O11" s="35">
        <v>124399957104</v>
      </c>
      <c r="P11" s="35"/>
      <c r="Q11" s="35">
        <v>26616395</v>
      </c>
      <c r="R11" s="35"/>
      <c r="S11" s="35">
        <v>2185</v>
      </c>
      <c r="T11" s="35"/>
      <c r="U11" s="35">
        <v>39186455379</v>
      </c>
      <c r="V11" s="35"/>
      <c r="W11" s="35">
        <v>57810789977.703796</v>
      </c>
      <c r="Y11" s="2">
        <v>7.5650126097085877E-3</v>
      </c>
    </row>
    <row r="12" spans="1:25" ht="21" x14ac:dyDescent="0.2">
      <c r="A12" s="4" t="s">
        <v>16</v>
      </c>
      <c r="C12" s="35">
        <v>34820</v>
      </c>
      <c r="D12" s="35"/>
      <c r="E12" s="35">
        <v>199999278878</v>
      </c>
      <c r="F12" s="35"/>
      <c r="G12" s="35">
        <v>208764566863</v>
      </c>
      <c r="H12" s="35"/>
      <c r="I12" s="35">
        <v>79683</v>
      </c>
      <c r="J12" s="35"/>
      <c r="K12" s="35">
        <v>529999235216</v>
      </c>
      <c r="L12" s="35"/>
      <c r="M12" s="35">
        <v>-17271</v>
      </c>
      <c r="N12" s="35"/>
      <c r="O12" s="35">
        <v>105879213137</v>
      </c>
      <c r="P12" s="35"/>
      <c r="Q12" s="35">
        <v>206115</v>
      </c>
      <c r="R12" s="35"/>
      <c r="S12" s="35">
        <v>6553370</v>
      </c>
      <c r="T12" s="35"/>
      <c r="U12" s="35">
        <v>199999278878</v>
      </c>
      <c r="V12" s="35"/>
      <c r="W12" s="35">
        <v>227640691375.84</v>
      </c>
      <c r="Y12" s="2">
        <v>2.9788638096887865E-2</v>
      </c>
    </row>
    <row r="13" spans="1:25" ht="21" x14ac:dyDescent="0.2">
      <c r="A13" s="4" t="s">
        <v>83</v>
      </c>
      <c r="C13" s="35">
        <v>11125667</v>
      </c>
      <c r="D13" s="35"/>
      <c r="E13" s="35">
        <v>69252886350</v>
      </c>
      <c r="F13" s="35"/>
      <c r="G13" s="35">
        <v>59245576940.191902</v>
      </c>
      <c r="H13" s="35"/>
      <c r="I13" s="35">
        <v>0</v>
      </c>
      <c r="J13" s="35"/>
      <c r="K13" s="35">
        <v>0</v>
      </c>
      <c r="L13" s="35"/>
      <c r="M13" s="35">
        <v>0</v>
      </c>
      <c r="N13" s="35"/>
      <c r="O13" s="35">
        <v>0</v>
      </c>
      <c r="P13" s="35"/>
      <c r="Q13" s="35">
        <v>11125667</v>
      </c>
      <c r="R13" s="35"/>
      <c r="S13" s="35">
        <v>6040</v>
      </c>
      <c r="T13" s="35"/>
      <c r="U13" s="35">
        <v>69252886350</v>
      </c>
      <c r="V13" s="35"/>
      <c r="W13" s="35">
        <v>66799194459.353996</v>
      </c>
      <c r="Y13" s="2">
        <v>8.741218526823193E-3</v>
      </c>
    </row>
    <row r="14" spans="1:25" ht="21" x14ac:dyDescent="0.2">
      <c r="A14" s="4" t="s">
        <v>68</v>
      </c>
      <c r="C14" s="35">
        <v>333449037</v>
      </c>
      <c r="D14" s="35"/>
      <c r="E14" s="35">
        <v>877594393641</v>
      </c>
      <c r="F14" s="35"/>
      <c r="G14" s="35">
        <v>452118280773.51501</v>
      </c>
      <c r="H14" s="35"/>
      <c r="I14" s="35">
        <v>16672451</v>
      </c>
      <c r="J14" s="35"/>
      <c r="K14" s="35">
        <v>24530619683</v>
      </c>
      <c r="L14" s="35"/>
      <c r="M14" s="35">
        <v>0</v>
      </c>
      <c r="N14" s="35"/>
      <c r="O14" s="35">
        <v>0</v>
      </c>
      <c r="P14" s="35"/>
      <c r="Q14" s="35">
        <v>350121488</v>
      </c>
      <c r="R14" s="35"/>
      <c r="S14" s="35">
        <v>1603</v>
      </c>
      <c r="T14" s="35"/>
      <c r="U14" s="35">
        <v>902125013324</v>
      </c>
      <c r="V14" s="35"/>
      <c r="W14" s="35">
        <v>557905339029.67896</v>
      </c>
      <c r="Y14" s="2">
        <v>7.3006456518083088E-2</v>
      </c>
    </row>
    <row r="15" spans="1:25" ht="21" x14ac:dyDescent="0.2">
      <c r="A15" s="4" t="s">
        <v>80</v>
      </c>
      <c r="C15" s="35">
        <v>541664490</v>
      </c>
      <c r="D15" s="35"/>
      <c r="E15" s="35">
        <v>1485794754325</v>
      </c>
      <c r="F15" s="35"/>
      <c r="G15" s="35">
        <v>1593787095402.1201</v>
      </c>
      <c r="H15" s="35"/>
      <c r="I15" s="35">
        <v>52025207</v>
      </c>
      <c r="J15" s="35"/>
      <c r="K15" s="35">
        <v>163035626638</v>
      </c>
      <c r="L15" s="35"/>
      <c r="M15" s="35">
        <v>-47341593</v>
      </c>
      <c r="N15" s="35"/>
      <c r="O15" s="35">
        <v>158508243259</v>
      </c>
      <c r="P15" s="35"/>
      <c r="Q15" s="35">
        <v>546348104</v>
      </c>
      <c r="R15" s="35"/>
      <c r="S15" s="35">
        <v>3450</v>
      </c>
      <c r="T15" s="35"/>
      <c r="U15" s="35">
        <v>1517350489657</v>
      </c>
      <c r="V15" s="35"/>
      <c r="W15" s="35">
        <v>1873685798095.1399</v>
      </c>
      <c r="Y15" s="2">
        <v>0.24518704371084313</v>
      </c>
    </row>
    <row r="16" spans="1:25" ht="21" x14ac:dyDescent="0.2">
      <c r="A16" s="4" t="s">
        <v>73</v>
      </c>
      <c r="C16" s="35">
        <v>37694854</v>
      </c>
      <c r="D16" s="35"/>
      <c r="E16" s="35">
        <v>125955919813</v>
      </c>
      <c r="F16" s="35"/>
      <c r="G16" s="35">
        <v>104093242400.74899</v>
      </c>
      <c r="H16" s="35"/>
      <c r="I16" s="35">
        <v>25632500</v>
      </c>
      <c r="J16" s="35"/>
      <c r="K16" s="35">
        <v>5648154056</v>
      </c>
      <c r="L16" s="35"/>
      <c r="M16" s="35">
        <v>-1</v>
      </c>
      <c r="N16" s="35"/>
      <c r="O16" s="35">
        <v>1</v>
      </c>
      <c r="P16" s="35"/>
      <c r="Q16" s="35">
        <v>63327353</v>
      </c>
      <c r="R16" s="35"/>
      <c r="S16" s="35">
        <v>1957</v>
      </c>
      <c r="T16" s="35"/>
      <c r="U16" s="35">
        <v>131604071791</v>
      </c>
      <c r="V16" s="35"/>
      <c r="W16" s="35">
        <v>123194236623.565</v>
      </c>
      <c r="Y16" s="2">
        <v>1.6120969006999025E-2</v>
      </c>
    </row>
    <row r="17" spans="1:25" ht="21" x14ac:dyDescent="0.2">
      <c r="A17" s="4" t="s">
        <v>93</v>
      </c>
      <c r="C17" s="35">
        <v>83834402</v>
      </c>
      <c r="D17" s="35"/>
      <c r="E17" s="35">
        <v>308804440003</v>
      </c>
      <c r="F17" s="35"/>
      <c r="G17" s="35">
        <v>228339509224.194</v>
      </c>
      <c r="H17" s="35"/>
      <c r="I17" s="35">
        <v>4191720</v>
      </c>
      <c r="J17" s="35"/>
      <c r="K17" s="35">
        <v>11982422355</v>
      </c>
      <c r="L17" s="35"/>
      <c r="M17" s="35">
        <v>0</v>
      </c>
      <c r="N17" s="35"/>
      <c r="O17" s="35">
        <v>0</v>
      </c>
      <c r="P17" s="35"/>
      <c r="Q17" s="35">
        <v>88026122</v>
      </c>
      <c r="R17" s="35"/>
      <c r="S17" s="35">
        <v>2924</v>
      </c>
      <c r="T17" s="35"/>
      <c r="U17" s="35">
        <v>320786862358</v>
      </c>
      <c r="V17" s="35"/>
      <c r="W17" s="35">
        <v>255856919862.668</v>
      </c>
      <c r="Y17" s="2">
        <v>3.3480961353214191E-2</v>
      </c>
    </row>
    <row r="18" spans="1:25" ht="21" x14ac:dyDescent="0.2">
      <c r="A18" s="4" t="s">
        <v>67</v>
      </c>
      <c r="C18" s="35">
        <v>286142819</v>
      </c>
      <c r="D18" s="35"/>
      <c r="E18" s="35">
        <v>306769687575</v>
      </c>
      <c r="F18" s="35"/>
      <c r="G18" s="35">
        <v>236369863727.595</v>
      </c>
      <c r="H18" s="35"/>
      <c r="I18" s="35">
        <v>0</v>
      </c>
      <c r="J18" s="35"/>
      <c r="K18" s="35">
        <v>0</v>
      </c>
      <c r="L18" s="35"/>
      <c r="M18" s="35">
        <v>0</v>
      </c>
      <c r="N18" s="35"/>
      <c r="O18" s="35">
        <v>0</v>
      </c>
      <c r="P18" s="35"/>
      <c r="Q18" s="35">
        <v>286142819</v>
      </c>
      <c r="R18" s="35"/>
      <c r="S18" s="35">
        <v>958</v>
      </c>
      <c r="T18" s="35"/>
      <c r="U18" s="35">
        <v>306769687575</v>
      </c>
      <c r="V18" s="35"/>
      <c r="W18" s="35">
        <v>272493777919.418</v>
      </c>
      <c r="Y18" s="2">
        <v>3.5658029700382357E-2</v>
      </c>
    </row>
    <row r="19" spans="1:25" ht="21" x14ac:dyDescent="0.2">
      <c r="A19" s="4" t="s">
        <v>69</v>
      </c>
      <c r="C19" s="35">
        <v>5530852</v>
      </c>
      <c r="D19" s="35"/>
      <c r="E19" s="35">
        <v>57885348716</v>
      </c>
      <c r="F19" s="35"/>
      <c r="G19" s="35">
        <v>53275071842.514</v>
      </c>
      <c r="H19" s="35"/>
      <c r="I19" s="35">
        <v>276542</v>
      </c>
      <c r="J19" s="35"/>
      <c r="K19" s="35">
        <v>2857716773</v>
      </c>
      <c r="L19" s="35"/>
      <c r="M19" s="35">
        <v>0</v>
      </c>
      <c r="N19" s="35"/>
      <c r="O19" s="35">
        <v>0</v>
      </c>
      <c r="P19" s="35"/>
      <c r="Q19" s="35">
        <v>5807394</v>
      </c>
      <c r="R19" s="35"/>
      <c r="S19" s="35">
        <v>9570</v>
      </c>
      <c r="T19" s="35"/>
      <c r="U19" s="35">
        <v>60743065489</v>
      </c>
      <c r="V19" s="35"/>
      <c r="W19" s="35">
        <v>55246078854.549004</v>
      </c>
      <c r="Y19" s="2">
        <v>7.2293992753395403E-3</v>
      </c>
    </row>
    <row r="20" spans="1:25" ht="21" x14ac:dyDescent="0.2">
      <c r="A20" s="4" t="s">
        <v>72</v>
      </c>
      <c r="C20" s="35">
        <v>10972159</v>
      </c>
      <c r="D20" s="35"/>
      <c r="E20" s="35">
        <v>53876376272</v>
      </c>
      <c r="F20" s="35"/>
      <c r="G20" s="35">
        <v>65986591656.397499</v>
      </c>
      <c r="H20" s="35"/>
      <c r="I20" s="35">
        <v>548607</v>
      </c>
      <c r="J20" s="35"/>
      <c r="K20" s="35">
        <v>3490234277</v>
      </c>
      <c r="L20" s="35"/>
      <c r="M20" s="35">
        <v>0</v>
      </c>
      <c r="N20" s="35"/>
      <c r="O20" s="35">
        <v>0</v>
      </c>
      <c r="P20" s="35"/>
      <c r="Q20" s="35">
        <v>11520766</v>
      </c>
      <c r="R20" s="35"/>
      <c r="S20" s="35">
        <v>5650</v>
      </c>
      <c r="T20" s="35"/>
      <c r="U20" s="35">
        <v>57366610549</v>
      </c>
      <c r="V20" s="35"/>
      <c r="W20" s="35">
        <v>64705028548.995003</v>
      </c>
      <c r="Y20" s="2">
        <v>8.4671798650993585E-3</v>
      </c>
    </row>
    <row r="21" spans="1:25" ht="21" x14ac:dyDescent="0.2">
      <c r="A21" s="4" t="s">
        <v>71</v>
      </c>
      <c r="C21" s="35">
        <v>4279184</v>
      </c>
      <c r="D21" s="35"/>
      <c r="E21" s="35">
        <v>89035421630</v>
      </c>
      <c r="F21" s="35"/>
      <c r="G21" s="35">
        <v>64231215113.519997</v>
      </c>
      <c r="H21" s="35"/>
      <c r="I21" s="35">
        <v>55529</v>
      </c>
      <c r="J21" s="35"/>
      <c r="K21" s="35">
        <v>909297466</v>
      </c>
      <c r="L21" s="35"/>
      <c r="M21" s="35">
        <v>0</v>
      </c>
      <c r="N21" s="35"/>
      <c r="O21" s="35">
        <v>0</v>
      </c>
      <c r="P21" s="35"/>
      <c r="Q21" s="35">
        <v>4334713</v>
      </c>
      <c r="R21" s="35"/>
      <c r="S21" s="35">
        <v>16690</v>
      </c>
      <c r="T21" s="35"/>
      <c r="U21" s="35">
        <v>89944719096</v>
      </c>
      <c r="V21" s="35"/>
      <c r="W21" s="35">
        <v>71915899128.178497</v>
      </c>
      <c r="Y21" s="2">
        <v>9.4107809969908012E-3</v>
      </c>
    </row>
    <row r="22" spans="1:25" ht="21" x14ac:dyDescent="0.2">
      <c r="A22" s="4" t="s">
        <v>86</v>
      </c>
      <c r="C22" s="35">
        <v>32364808</v>
      </c>
      <c r="D22" s="35"/>
      <c r="E22" s="35">
        <v>111666025754</v>
      </c>
      <c r="F22" s="35"/>
      <c r="G22" s="35">
        <v>116173949223.95599</v>
      </c>
      <c r="H22" s="35"/>
      <c r="I22" s="35">
        <v>25369758</v>
      </c>
      <c r="J22" s="35"/>
      <c r="K22" s="35">
        <v>111188181788</v>
      </c>
      <c r="L22" s="35"/>
      <c r="M22" s="35">
        <v>-6252469</v>
      </c>
      <c r="N22" s="35"/>
      <c r="O22" s="35">
        <v>26041968020</v>
      </c>
      <c r="P22" s="35"/>
      <c r="Q22" s="35">
        <v>51482097</v>
      </c>
      <c r="R22" s="35"/>
      <c r="S22" s="35">
        <v>4195</v>
      </c>
      <c r="T22" s="35"/>
      <c r="U22" s="35">
        <v>201281752534</v>
      </c>
      <c r="V22" s="35"/>
      <c r="W22" s="35">
        <v>214682390903.35599</v>
      </c>
      <c r="Y22" s="2">
        <v>2.8092938963343039E-2</v>
      </c>
    </row>
    <row r="23" spans="1:25" ht="21" x14ac:dyDescent="0.2">
      <c r="A23" s="4" t="s">
        <v>79</v>
      </c>
      <c r="C23" s="35">
        <v>16685059</v>
      </c>
      <c r="D23" s="35"/>
      <c r="E23" s="35">
        <v>72008653926</v>
      </c>
      <c r="F23" s="35"/>
      <c r="G23" s="35">
        <v>84753350613.634506</v>
      </c>
      <c r="H23" s="35"/>
      <c r="I23" s="35">
        <v>834252</v>
      </c>
      <c r="J23" s="35"/>
      <c r="K23" s="35">
        <v>4581310592</v>
      </c>
      <c r="L23" s="35"/>
      <c r="M23" s="35">
        <v>0</v>
      </c>
      <c r="N23" s="35"/>
      <c r="O23" s="35">
        <v>0</v>
      </c>
      <c r="P23" s="35"/>
      <c r="Q23" s="35">
        <v>17519311</v>
      </c>
      <c r="R23" s="35"/>
      <c r="S23" s="35">
        <v>5250</v>
      </c>
      <c r="T23" s="35"/>
      <c r="U23" s="35">
        <v>76589964518</v>
      </c>
      <c r="V23" s="35"/>
      <c r="W23" s="35">
        <v>91429123272.637497</v>
      </c>
      <c r="Y23" s="2">
        <v>1.1964245268380882E-2</v>
      </c>
    </row>
    <row r="24" spans="1:25" ht="21" x14ac:dyDescent="0.2">
      <c r="A24" s="4" t="s">
        <v>81</v>
      </c>
      <c r="C24" s="35">
        <v>3289201</v>
      </c>
      <c r="D24" s="35"/>
      <c r="E24" s="35">
        <v>55465585659</v>
      </c>
      <c r="F24" s="35"/>
      <c r="G24" s="35">
        <v>37012214475.846001</v>
      </c>
      <c r="H24" s="35"/>
      <c r="I24" s="35">
        <v>164460</v>
      </c>
      <c r="J24" s="35"/>
      <c r="K24" s="35">
        <v>2039550341</v>
      </c>
      <c r="L24" s="35"/>
      <c r="M24" s="35">
        <v>0</v>
      </c>
      <c r="N24" s="35"/>
      <c r="O24" s="35">
        <v>0</v>
      </c>
      <c r="P24" s="35"/>
      <c r="Q24" s="35">
        <v>3453661</v>
      </c>
      <c r="R24" s="35"/>
      <c r="S24" s="35">
        <v>14350</v>
      </c>
      <c r="T24" s="35"/>
      <c r="U24" s="35">
        <v>57505136000</v>
      </c>
      <c r="V24" s="35"/>
      <c r="W24" s="35">
        <v>49265153139.667503</v>
      </c>
      <c r="Y24" s="2">
        <v>6.4467464441248295E-3</v>
      </c>
    </row>
    <row r="25" spans="1:25" ht="21" x14ac:dyDescent="0.2">
      <c r="A25" s="4" t="s">
        <v>75</v>
      </c>
      <c r="C25" s="35">
        <v>87619924</v>
      </c>
      <c r="D25" s="35"/>
      <c r="E25" s="35">
        <v>372428607890</v>
      </c>
      <c r="F25" s="35"/>
      <c r="G25" s="35">
        <v>355275130059.52399</v>
      </c>
      <c r="H25" s="35"/>
      <c r="I25" s="35">
        <v>4380996</v>
      </c>
      <c r="J25" s="35"/>
      <c r="K25" s="35">
        <v>19053092396</v>
      </c>
      <c r="L25" s="35"/>
      <c r="M25" s="35">
        <v>0</v>
      </c>
      <c r="N25" s="35"/>
      <c r="O25" s="35">
        <v>0</v>
      </c>
      <c r="P25" s="35"/>
      <c r="Q25" s="35">
        <v>92000920</v>
      </c>
      <c r="R25" s="35"/>
      <c r="S25" s="35">
        <v>4239</v>
      </c>
      <c r="T25" s="35"/>
      <c r="U25" s="35">
        <v>391481700286</v>
      </c>
      <c r="V25" s="35"/>
      <c r="W25" s="35">
        <v>387671448075.71399</v>
      </c>
      <c r="Y25" s="2">
        <v>5.072996570792148E-2</v>
      </c>
    </row>
    <row r="26" spans="1:25" ht="21" x14ac:dyDescent="0.2">
      <c r="A26" s="4" t="s">
        <v>70</v>
      </c>
      <c r="C26" s="35">
        <v>325674323</v>
      </c>
      <c r="D26" s="35"/>
      <c r="E26" s="35">
        <v>797317502700</v>
      </c>
      <c r="F26" s="35"/>
      <c r="G26" s="35">
        <v>809017665384.59705</v>
      </c>
      <c r="H26" s="35"/>
      <c r="I26" s="35">
        <v>28800000</v>
      </c>
      <c r="J26" s="35"/>
      <c r="K26" s="35">
        <v>78558361342</v>
      </c>
      <c r="L26" s="35"/>
      <c r="M26" s="35">
        <v>-30000000</v>
      </c>
      <c r="N26" s="35"/>
      <c r="O26" s="35">
        <v>85520401857</v>
      </c>
      <c r="P26" s="35"/>
      <c r="Q26" s="35">
        <v>324474323</v>
      </c>
      <c r="R26" s="35"/>
      <c r="S26" s="35">
        <v>2831</v>
      </c>
      <c r="T26" s="35"/>
      <c r="U26" s="35">
        <v>801748418924</v>
      </c>
      <c r="V26" s="35"/>
      <c r="W26" s="35">
        <v>913121216902.94299</v>
      </c>
      <c r="Y26" s="2">
        <v>0.11948934658611952</v>
      </c>
    </row>
    <row r="27" spans="1:25" ht="21" x14ac:dyDescent="0.2">
      <c r="A27" s="4" t="s">
        <v>66</v>
      </c>
      <c r="C27" s="35">
        <v>5412018</v>
      </c>
      <c r="D27" s="35"/>
      <c r="E27" s="35">
        <v>122509977953</v>
      </c>
      <c r="F27" s="35"/>
      <c r="G27" s="35">
        <v>87744806999.199005</v>
      </c>
      <c r="H27" s="35"/>
      <c r="I27" s="35">
        <v>0</v>
      </c>
      <c r="J27" s="35"/>
      <c r="K27" s="35">
        <v>0</v>
      </c>
      <c r="L27" s="35"/>
      <c r="M27" s="35">
        <v>0</v>
      </c>
      <c r="N27" s="35"/>
      <c r="O27" s="35">
        <v>0</v>
      </c>
      <c r="P27" s="35"/>
      <c r="Q27" s="35">
        <v>5412018</v>
      </c>
      <c r="R27" s="35"/>
      <c r="S27" s="35">
        <v>16810</v>
      </c>
      <c r="T27" s="35"/>
      <c r="U27" s="35">
        <v>122509977953</v>
      </c>
      <c r="V27" s="35"/>
      <c r="W27" s="35">
        <v>90434715245.649002</v>
      </c>
      <c r="Y27" s="2">
        <v>1.1834118880793639E-2</v>
      </c>
    </row>
    <row r="28" spans="1:25" ht="21" x14ac:dyDescent="0.2">
      <c r="A28" s="4" t="s">
        <v>85</v>
      </c>
      <c r="C28" s="35">
        <v>52165357</v>
      </c>
      <c r="D28" s="35"/>
      <c r="E28" s="35">
        <v>307178322040</v>
      </c>
      <c r="F28" s="35"/>
      <c r="G28" s="35">
        <v>279498305148.33099</v>
      </c>
      <c r="H28" s="35"/>
      <c r="I28" s="35">
        <v>12341394</v>
      </c>
      <c r="J28" s="35"/>
      <c r="K28" s="35">
        <v>71315374569</v>
      </c>
      <c r="L28" s="35"/>
      <c r="M28" s="35">
        <v>-2556743</v>
      </c>
      <c r="N28" s="35"/>
      <c r="O28" s="35">
        <v>15147605703</v>
      </c>
      <c r="P28" s="35"/>
      <c r="Q28" s="35">
        <v>61950008</v>
      </c>
      <c r="R28" s="35"/>
      <c r="S28" s="35">
        <v>6010</v>
      </c>
      <c r="T28" s="35"/>
      <c r="U28" s="35">
        <v>363491993770</v>
      </c>
      <c r="V28" s="35"/>
      <c r="W28" s="35">
        <v>370104246768.92401</v>
      </c>
      <c r="Y28" s="2">
        <v>4.8431154370895811E-2</v>
      </c>
    </row>
    <row r="29" spans="1:25" ht="21" x14ac:dyDescent="0.2">
      <c r="A29" s="4" t="s">
        <v>74</v>
      </c>
      <c r="C29" s="35">
        <v>13133950</v>
      </c>
      <c r="D29" s="35"/>
      <c r="E29" s="35">
        <v>64761937553</v>
      </c>
      <c r="F29" s="35"/>
      <c r="G29" s="35">
        <v>69809378627.632507</v>
      </c>
      <c r="H29" s="35"/>
      <c r="I29" s="35">
        <v>0</v>
      </c>
      <c r="J29" s="35"/>
      <c r="K29" s="35">
        <v>0</v>
      </c>
      <c r="L29" s="35"/>
      <c r="M29" s="35">
        <v>0</v>
      </c>
      <c r="N29" s="35"/>
      <c r="O29" s="35">
        <v>0</v>
      </c>
      <c r="P29" s="35"/>
      <c r="Q29" s="35">
        <v>13133950</v>
      </c>
      <c r="R29" s="35"/>
      <c r="S29" s="35">
        <v>5890</v>
      </c>
      <c r="T29" s="35"/>
      <c r="U29" s="35">
        <v>64761937553</v>
      </c>
      <c r="V29" s="35"/>
      <c r="W29" s="35">
        <v>76898679655.274994</v>
      </c>
      <c r="Y29" s="2">
        <v>1.006281840269713E-2</v>
      </c>
    </row>
    <row r="30" spans="1:25" ht="21" x14ac:dyDescent="0.2">
      <c r="A30" s="4" t="s">
        <v>92</v>
      </c>
      <c r="C30" s="35">
        <v>322668775</v>
      </c>
      <c r="D30" s="35"/>
      <c r="E30" s="35">
        <v>605662591903</v>
      </c>
      <c r="F30" s="35"/>
      <c r="G30" s="35">
        <v>564197307692.41101</v>
      </c>
      <c r="H30" s="35"/>
      <c r="I30" s="35">
        <v>16133000</v>
      </c>
      <c r="J30" s="35"/>
      <c r="K30" s="35">
        <v>30590915243</v>
      </c>
      <c r="L30" s="35"/>
      <c r="M30" s="35">
        <v>-71696231</v>
      </c>
      <c r="N30" s="35"/>
      <c r="O30" s="35">
        <v>129766635478</v>
      </c>
      <c r="P30" s="35"/>
      <c r="Q30" s="35">
        <v>267105544</v>
      </c>
      <c r="R30" s="35"/>
      <c r="S30" s="35">
        <v>1807</v>
      </c>
      <c r="T30" s="35"/>
      <c r="U30" s="35">
        <v>501611419079</v>
      </c>
      <c r="V30" s="35"/>
      <c r="W30" s="35">
        <v>479787892685.85199</v>
      </c>
      <c r="Y30" s="2">
        <v>6.278415257002766E-2</v>
      </c>
    </row>
    <row r="31" spans="1:25" ht="21" x14ac:dyDescent="0.2">
      <c r="A31" s="4" t="s">
        <v>89</v>
      </c>
      <c r="C31" s="35">
        <v>84887540</v>
      </c>
      <c r="D31" s="35"/>
      <c r="E31" s="35">
        <v>371354752423</v>
      </c>
      <c r="F31" s="35"/>
      <c r="G31" s="35">
        <v>320653344720.59998</v>
      </c>
      <c r="H31" s="35"/>
      <c r="I31" s="35">
        <v>0</v>
      </c>
      <c r="J31" s="35"/>
      <c r="K31" s="35">
        <v>0</v>
      </c>
      <c r="L31" s="35"/>
      <c r="M31" s="35">
        <v>-6846243</v>
      </c>
      <c r="N31" s="35"/>
      <c r="O31" s="35">
        <v>28378405895</v>
      </c>
      <c r="P31" s="35"/>
      <c r="Q31" s="35">
        <v>78041297</v>
      </c>
      <c r="R31" s="35"/>
      <c r="S31" s="35">
        <v>4224</v>
      </c>
      <c r="T31" s="35"/>
      <c r="U31" s="35">
        <v>341404716469</v>
      </c>
      <c r="V31" s="35"/>
      <c r="W31" s="35">
        <v>327685042218.758</v>
      </c>
      <c r="Y31" s="2">
        <v>4.2880256044829382E-2</v>
      </c>
    </row>
    <row r="32" spans="1:25" ht="21" x14ac:dyDescent="0.2">
      <c r="A32" s="4" t="s">
        <v>82</v>
      </c>
      <c r="C32" s="35">
        <v>3561738</v>
      </c>
      <c r="D32" s="35"/>
      <c r="E32" s="35">
        <v>57267087482</v>
      </c>
      <c r="F32" s="35"/>
      <c r="G32" s="35">
        <v>43336278864.935997</v>
      </c>
      <c r="H32" s="35"/>
      <c r="I32" s="35">
        <v>0</v>
      </c>
      <c r="J32" s="35"/>
      <c r="K32" s="35">
        <v>0</v>
      </c>
      <c r="L32" s="35"/>
      <c r="M32" s="35">
        <v>0</v>
      </c>
      <c r="N32" s="35"/>
      <c r="O32" s="35">
        <v>0</v>
      </c>
      <c r="P32" s="35"/>
      <c r="Q32" s="35">
        <v>3561738</v>
      </c>
      <c r="R32" s="35"/>
      <c r="S32" s="35">
        <v>13400</v>
      </c>
      <c r="T32" s="35"/>
      <c r="U32" s="35">
        <v>57267087482</v>
      </c>
      <c r="V32" s="35"/>
      <c r="W32" s="35">
        <v>47443311829.260002</v>
      </c>
      <c r="Y32" s="2">
        <v>6.208343673786693E-3</v>
      </c>
    </row>
    <row r="33" spans="1:25" ht="21" x14ac:dyDescent="0.2">
      <c r="A33" s="4" t="s">
        <v>84</v>
      </c>
      <c r="C33" s="35">
        <v>41692774</v>
      </c>
      <c r="D33" s="35"/>
      <c r="E33" s="35">
        <v>31606791225</v>
      </c>
      <c r="F33" s="35"/>
      <c r="G33" s="35">
        <v>33362985105.733501</v>
      </c>
      <c r="H33" s="35"/>
      <c r="I33" s="35">
        <v>2084638</v>
      </c>
      <c r="J33" s="35"/>
      <c r="K33" s="35">
        <v>1834097234</v>
      </c>
      <c r="L33" s="35"/>
      <c r="M33" s="35">
        <v>0</v>
      </c>
      <c r="N33" s="35"/>
      <c r="O33" s="35">
        <v>0</v>
      </c>
      <c r="P33" s="35"/>
      <c r="Q33" s="35">
        <v>43777412</v>
      </c>
      <c r="R33" s="35"/>
      <c r="S33" s="35">
        <v>915</v>
      </c>
      <c r="T33" s="35"/>
      <c r="U33" s="35">
        <v>33440888459</v>
      </c>
      <c r="V33" s="35"/>
      <c r="W33" s="35">
        <v>39817996804.719002</v>
      </c>
      <c r="Y33" s="2">
        <v>5.2105091114861097E-3</v>
      </c>
    </row>
    <row r="34" spans="1:25" ht="21" x14ac:dyDescent="0.2">
      <c r="A34" s="4" t="s">
        <v>87</v>
      </c>
      <c r="C34" s="35">
        <v>20000000</v>
      </c>
      <c r="D34" s="35"/>
      <c r="E34" s="35">
        <v>78953809072</v>
      </c>
      <c r="F34" s="35"/>
      <c r="G34" s="35">
        <v>96860232000</v>
      </c>
      <c r="H34" s="35"/>
      <c r="I34" s="35">
        <v>0</v>
      </c>
      <c r="J34" s="35"/>
      <c r="K34" s="35">
        <v>0</v>
      </c>
      <c r="L34" s="35"/>
      <c r="M34" s="35">
        <v>0</v>
      </c>
      <c r="N34" s="35"/>
      <c r="O34" s="35">
        <v>0</v>
      </c>
      <c r="P34" s="35"/>
      <c r="Q34" s="35">
        <v>20000000</v>
      </c>
      <c r="R34" s="35"/>
      <c r="S34" s="35">
        <v>5600</v>
      </c>
      <c r="T34" s="35"/>
      <c r="U34" s="35">
        <v>78953809072</v>
      </c>
      <c r="V34" s="35"/>
      <c r="W34" s="35">
        <v>111333600000</v>
      </c>
      <c r="Y34" s="2">
        <v>1.4568908126131529E-2</v>
      </c>
    </row>
    <row r="35" spans="1:25" ht="21" x14ac:dyDescent="0.2">
      <c r="A35" s="4" t="s">
        <v>88</v>
      </c>
      <c r="C35" s="35">
        <v>0</v>
      </c>
      <c r="D35" s="35"/>
      <c r="E35" s="35">
        <v>0</v>
      </c>
      <c r="F35" s="35"/>
      <c r="G35" s="35">
        <v>0</v>
      </c>
      <c r="H35" s="35"/>
      <c r="I35" s="35">
        <v>3727433</v>
      </c>
      <c r="J35" s="35"/>
      <c r="K35" s="35">
        <v>57177224988</v>
      </c>
      <c r="L35" s="35"/>
      <c r="M35" s="35">
        <v>0</v>
      </c>
      <c r="N35" s="35"/>
      <c r="O35" s="35">
        <v>0</v>
      </c>
      <c r="P35" s="35"/>
      <c r="Q35" s="35">
        <v>3727433</v>
      </c>
      <c r="R35" s="35"/>
      <c r="S35" s="35">
        <v>15840</v>
      </c>
      <c r="T35" s="35"/>
      <c r="U35" s="35">
        <v>57177224988</v>
      </c>
      <c r="V35" s="35"/>
      <c r="W35" s="35">
        <v>58691235614.615997</v>
      </c>
      <c r="Y35" s="2">
        <v>7.6802260905825303E-3</v>
      </c>
    </row>
    <row r="36" spans="1:25" ht="21" x14ac:dyDescent="0.2">
      <c r="A36" s="4" t="s">
        <v>17</v>
      </c>
      <c r="C36" s="35">
        <v>0</v>
      </c>
      <c r="D36" s="35"/>
      <c r="E36" s="35">
        <v>0</v>
      </c>
      <c r="F36" s="35"/>
      <c r="G36" s="35">
        <v>0</v>
      </c>
      <c r="H36" s="35"/>
      <c r="I36" s="35">
        <v>1500000</v>
      </c>
      <c r="J36" s="35"/>
      <c r="K36" s="35">
        <v>21941404722</v>
      </c>
      <c r="L36" s="35"/>
      <c r="M36" s="35">
        <v>-250000</v>
      </c>
      <c r="N36" s="35"/>
      <c r="O36" s="35">
        <v>4540323409</v>
      </c>
      <c r="P36" s="35"/>
      <c r="Q36" s="35">
        <v>1250000</v>
      </c>
      <c r="R36" s="35"/>
      <c r="S36" s="35">
        <v>18270</v>
      </c>
      <c r="T36" s="35"/>
      <c r="U36" s="35">
        <v>6906765654</v>
      </c>
      <c r="V36" s="35"/>
      <c r="W36" s="35">
        <v>9080646750</v>
      </c>
      <c r="Y36" s="2">
        <v>1.1882765690376029E-3</v>
      </c>
    </row>
    <row r="37" spans="1:25" ht="21" x14ac:dyDescent="0.2">
      <c r="A37" s="4" t="s">
        <v>78</v>
      </c>
      <c r="C37" s="35">
        <v>33710813</v>
      </c>
      <c r="D37" s="35"/>
      <c r="E37" s="35">
        <v>135237354060</v>
      </c>
      <c r="F37" s="35"/>
      <c r="G37" s="35">
        <v>112929487443.13</v>
      </c>
      <c r="H37" s="35"/>
      <c r="I37" s="35">
        <v>1685540</v>
      </c>
      <c r="J37" s="35"/>
      <c r="K37" s="35">
        <v>6179862504</v>
      </c>
      <c r="L37" s="35"/>
      <c r="M37" s="35">
        <v>0</v>
      </c>
      <c r="N37" s="35"/>
      <c r="O37" s="35">
        <v>0</v>
      </c>
      <c r="P37" s="35"/>
      <c r="Q37" s="35">
        <v>35396353</v>
      </c>
      <c r="R37" s="35"/>
      <c r="S37" s="35">
        <v>3622</v>
      </c>
      <c r="T37" s="35"/>
      <c r="U37" s="35">
        <v>141417216564</v>
      </c>
      <c r="V37" s="35"/>
      <c r="W37" s="35">
        <v>127442767302.132</v>
      </c>
      <c r="Y37" s="2">
        <v>1.6676923841182901E-2</v>
      </c>
    </row>
    <row r="38" spans="1:25" ht="21.75" thickBot="1" x14ac:dyDescent="0.25">
      <c r="A38" s="4" t="s">
        <v>90</v>
      </c>
      <c r="C38" s="35">
        <v>51461789</v>
      </c>
      <c r="D38" s="35"/>
      <c r="E38" s="35">
        <v>229542540838</v>
      </c>
      <c r="F38" s="35"/>
      <c r="G38" s="35">
        <v>193368135323.60101</v>
      </c>
      <c r="H38" s="35"/>
      <c r="I38" s="35">
        <v>2573089</v>
      </c>
      <c r="J38" s="35"/>
      <c r="K38" s="35">
        <v>10662474025</v>
      </c>
      <c r="L38" s="35"/>
      <c r="M38" s="35">
        <v>0</v>
      </c>
      <c r="N38" s="35"/>
      <c r="O38" s="35">
        <v>0</v>
      </c>
      <c r="P38" s="35"/>
      <c r="Q38" s="35">
        <v>54034878</v>
      </c>
      <c r="R38" s="35"/>
      <c r="S38" s="35">
        <v>4100</v>
      </c>
      <c r="T38" s="35"/>
      <c r="U38" s="35">
        <v>240205014863</v>
      </c>
      <c r="V38" s="35"/>
      <c r="W38" s="35">
        <v>220224818951.19</v>
      </c>
      <c r="Y38" s="2">
        <v>2.8818210804230141E-2</v>
      </c>
    </row>
    <row r="39" spans="1:25" ht="19.5" thickBot="1" x14ac:dyDescent="0.25">
      <c r="A39" s="3" t="s">
        <v>18</v>
      </c>
      <c r="C39" s="35"/>
      <c r="E39" s="6">
        <f>SUM(E9:E38)</f>
        <v>7276877846832</v>
      </c>
      <c r="G39" s="6">
        <f>SUM(G9:G38)</f>
        <v>6541125069290.2051</v>
      </c>
      <c r="I39" s="3" t="s">
        <v>18</v>
      </c>
      <c r="K39" s="6">
        <f>SUM(K9:K38)</f>
        <v>1158153412165</v>
      </c>
      <c r="M39" s="3" t="s">
        <v>18</v>
      </c>
      <c r="O39" s="6">
        <f>SUM(O9:O38)</f>
        <v>678182753864</v>
      </c>
      <c r="Q39" s="3" t="s">
        <v>18</v>
      </c>
      <c r="S39" s="3" t="s">
        <v>18</v>
      </c>
      <c r="U39" s="6">
        <f>SUM(U9:U38)</f>
        <v>7461788480291</v>
      </c>
      <c r="W39" s="6">
        <f>SUM(W9:W38)</f>
        <v>7454408280798.8428</v>
      </c>
      <c r="Y39" s="77">
        <f>SUM(Y9:Y38)</f>
        <v>0.97547002322418785</v>
      </c>
    </row>
    <row r="40" spans="1:25" ht="19.5" thickTop="1" x14ac:dyDescent="0.2">
      <c r="W40" s="5"/>
      <c r="X40" s="5">
        <f>+W39-W40</f>
        <v>7454408280798.8428</v>
      </c>
    </row>
    <row r="41" spans="1:25" x14ac:dyDescent="0.2">
      <c r="C41" s="35"/>
    </row>
    <row r="42" spans="1:25" x14ac:dyDescent="0.45">
      <c r="W42" s="46"/>
    </row>
    <row r="43" spans="1:25" x14ac:dyDescent="0.2">
      <c r="W43" s="5"/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sheetPr>
    <tabColor rgb="FF92D050"/>
  </sheetPr>
  <dimension ref="A1:Q39"/>
  <sheetViews>
    <sheetView rightToLeft="1" topLeftCell="A19" zoomScale="85" zoomScaleNormal="85" workbookViewId="0">
      <selection activeCell="G10" sqref="G10"/>
    </sheetView>
  </sheetViews>
  <sheetFormatPr defaultRowHeight="18.75" x14ac:dyDescent="0.2"/>
  <cols>
    <col min="1" max="1" width="37.375" style="24" bestFit="1" customWidth="1"/>
    <col min="2" max="2" width="0.875" style="24" customWidth="1"/>
    <col min="3" max="3" width="16.625" style="24" customWidth="1"/>
    <col min="4" max="4" width="0.875" style="24" customWidth="1"/>
    <col min="5" max="5" width="20.125" style="24" customWidth="1"/>
    <col min="6" max="6" width="0.875" style="24" customWidth="1"/>
    <col min="7" max="7" width="20.125" style="24" customWidth="1"/>
    <col min="8" max="8" width="0.875" style="24" customWidth="1"/>
    <col min="9" max="9" width="30.25" style="24" bestFit="1" customWidth="1"/>
    <col min="10" max="10" width="0.875" style="24" customWidth="1"/>
    <col min="11" max="11" width="16.625" style="24" customWidth="1"/>
    <col min="12" max="12" width="0.875" style="24" customWidth="1"/>
    <col min="13" max="13" width="20.125" style="24" customWidth="1"/>
    <col min="14" max="14" width="0.875" style="24" customWidth="1"/>
    <col min="15" max="15" width="20.125" style="24" customWidth="1"/>
    <col min="16" max="16" width="0.875" style="24" customWidth="1"/>
    <col min="17" max="17" width="29.75" style="24" customWidth="1"/>
    <col min="18" max="18" width="0.875" style="24" customWidth="1"/>
    <col min="19" max="16384" width="9" style="24"/>
  </cols>
  <sheetData>
    <row r="1" spans="1:17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6.25" x14ac:dyDescent="0.2">
      <c r="A2" s="75" t="s">
        <v>0</v>
      </c>
      <c r="B2" s="75" t="s">
        <v>0</v>
      </c>
      <c r="C2" s="75" t="s">
        <v>0</v>
      </c>
      <c r="D2" s="75" t="s">
        <v>0</v>
      </c>
      <c r="E2" s="75" t="s">
        <v>0</v>
      </c>
      <c r="F2" s="75" t="s">
        <v>0</v>
      </c>
      <c r="G2" s="75" t="s">
        <v>0</v>
      </c>
      <c r="H2" s="75" t="s">
        <v>0</v>
      </c>
      <c r="I2" s="75" t="s">
        <v>0</v>
      </c>
      <c r="J2" s="75" t="s">
        <v>0</v>
      </c>
      <c r="K2" s="75" t="s">
        <v>0</v>
      </c>
      <c r="L2" s="75" t="s">
        <v>0</v>
      </c>
      <c r="M2" s="75" t="s">
        <v>0</v>
      </c>
      <c r="N2" s="75" t="s">
        <v>0</v>
      </c>
      <c r="O2" s="75" t="s">
        <v>0</v>
      </c>
      <c r="P2" s="75" t="s">
        <v>0</v>
      </c>
      <c r="Q2" s="75" t="s">
        <v>0</v>
      </c>
    </row>
    <row r="3" spans="1:17" ht="26.25" x14ac:dyDescent="0.2">
      <c r="A3" s="75" t="s">
        <v>28</v>
      </c>
      <c r="B3" s="75" t="s">
        <v>28</v>
      </c>
      <c r="C3" s="75" t="s">
        <v>28</v>
      </c>
      <c r="D3" s="75" t="s">
        <v>28</v>
      </c>
      <c r="E3" s="75" t="s">
        <v>28</v>
      </c>
      <c r="F3" s="75" t="s">
        <v>28</v>
      </c>
      <c r="G3" s="75" t="s">
        <v>28</v>
      </c>
      <c r="H3" s="75" t="s">
        <v>28</v>
      </c>
      <c r="I3" s="75" t="s">
        <v>28</v>
      </c>
      <c r="J3" s="75" t="s">
        <v>28</v>
      </c>
      <c r="K3" s="75" t="s">
        <v>28</v>
      </c>
      <c r="L3" s="75" t="s">
        <v>28</v>
      </c>
      <c r="M3" s="75" t="s">
        <v>28</v>
      </c>
      <c r="N3" s="75" t="s">
        <v>28</v>
      </c>
      <c r="O3" s="75" t="s">
        <v>28</v>
      </c>
      <c r="P3" s="75" t="s">
        <v>28</v>
      </c>
      <c r="Q3" s="75" t="s">
        <v>28</v>
      </c>
    </row>
    <row r="4" spans="1:17" ht="26.25" x14ac:dyDescent="0.2">
      <c r="A4" s="75" t="s">
        <v>2</v>
      </c>
      <c r="B4" s="75" t="s">
        <v>2</v>
      </c>
      <c r="C4" s="75" t="s">
        <v>2</v>
      </c>
      <c r="D4" s="75" t="s">
        <v>2</v>
      </c>
      <c r="E4" s="75" t="s">
        <v>2</v>
      </c>
      <c r="F4" s="75" t="s">
        <v>2</v>
      </c>
      <c r="G4" s="75" t="s">
        <v>2</v>
      </c>
      <c r="H4" s="75" t="s">
        <v>2</v>
      </c>
      <c r="I4" s="75" t="s">
        <v>2</v>
      </c>
      <c r="J4" s="75" t="s">
        <v>2</v>
      </c>
      <c r="K4" s="75" t="s">
        <v>2</v>
      </c>
      <c r="L4" s="75" t="s">
        <v>2</v>
      </c>
      <c r="M4" s="75" t="s">
        <v>2</v>
      </c>
      <c r="N4" s="75" t="s">
        <v>2</v>
      </c>
      <c r="O4" s="75" t="s">
        <v>2</v>
      </c>
      <c r="P4" s="75" t="s">
        <v>2</v>
      </c>
      <c r="Q4" s="75" t="s">
        <v>2</v>
      </c>
    </row>
    <row r="6" spans="1:17" ht="27" thickBot="1" x14ac:dyDescent="0.25">
      <c r="A6" s="76" t="s">
        <v>3</v>
      </c>
      <c r="C6" s="76" t="s">
        <v>30</v>
      </c>
      <c r="D6" s="76" t="s">
        <v>30</v>
      </c>
      <c r="E6" s="76" t="s">
        <v>30</v>
      </c>
      <c r="F6" s="76" t="s">
        <v>30</v>
      </c>
      <c r="G6" s="76" t="s">
        <v>30</v>
      </c>
      <c r="H6" s="76" t="s">
        <v>30</v>
      </c>
      <c r="I6" s="76" t="s">
        <v>30</v>
      </c>
      <c r="K6" s="76" t="s">
        <v>31</v>
      </c>
      <c r="L6" s="76" t="s">
        <v>31</v>
      </c>
      <c r="M6" s="76" t="s">
        <v>31</v>
      </c>
      <c r="N6" s="76" t="s">
        <v>31</v>
      </c>
      <c r="O6" s="76" t="s">
        <v>31</v>
      </c>
      <c r="P6" s="76" t="s">
        <v>31</v>
      </c>
      <c r="Q6" s="76" t="s">
        <v>31</v>
      </c>
    </row>
    <row r="7" spans="1:17" ht="27" thickBot="1" x14ac:dyDescent="0.25">
      <c r="A7" s="76" t="s">
        <v>3</v>
      </c>
      <c r="C7" s="23" t="s">
        <v>7</v>
      </c>
      <c r="E7" s="23" t="s">
        <v>49</v>
      </c>
      <c r="G7" s="23" t="s">
        <v>50</v>
      </c>
      <c r="I7" s="23" t="s">
        <v>51</v>
      </c>
      <c r="K7" s="23" t="s">
        <v>7</v>
      </c>
      <c r="M7" s="23" t="s">
        <v>49</v>
      </c>
      <c r="O7" s="23" t="s">
        <v>50</v>
      </c>
      <c r="Q7" s="23" t="s">
        <v>51</v>
      </c>
    </row>
    <row r="8" spans="1:17" ht="21" x14ac:dyDescent="0.2">
      <c r="A8" s="4" t="s">
        <v>85</v>
      </c>
      <c r="B8" s="33"/>
      <c r="C8" s="34">
        <v>61950008</v>
      </c>
      <c r="D8" s="34"/>
      <c r="E8" s="34">
        <v>370104246769</v>
      </c>
      <c r="F8" s="34"/>
      <c r="G8" s="34">
        <v>335811976878</v>
      </c>
      <c r="H8" s="34"/>
      <c r="I8" s="34">
        <v>34292269891</v>
      </c>
      <c r="J8" s="34"/>
      <c r="K8" s="34">
        <v>61950008</v>
      </c>
      <c r="L8" s="34"/>
      <c r="M8" s="34">
        <v>370104246769</v>
      </c>
      <c r="N8" s="34"/>
      <c r="O8" s="34">
        <v>363491993770</v>
      </c>
      <c r="P8" s="34"/>
      <c r="Q8" s="34">
        <v>6612252999</v>
      </c>
    </row>
    <row r="9" spans="1:17" ht="21" x14ac:dyDescent="0.2">
      <c r="A9" s="4" t="s">
        <v>79</v>
      </c>
      <c r="B9" s="33"/>
      <c r="C9" s="34">
        <v>17519311</v>
      </c>
      <c r="D9" s="34"/>
      <c r="E9" s="34">
        <v>91429123272</v>
      </c>
      <c r="F9" s="34"/>
      <c r="G9" s="34">
        <v>89334661205</v>
      </c>
      <c r="H9" s="34"/>
      <c r="I9" s="34">
        <v>2094462067</v>
      </c>
      <c r="J9" s="34"/>
      <c r="K9" s="34">
        <v>17519311</v>
      </c>
      <c r="L9" s="34"/>
      <c r="M9" s="34">
        <v>91429123272</v>
      </c>
      <c r="N9" s="34"/>
      <c r="O9" s="34">
        <v>76589964518</v>
      </c>
      <c r="P9" s="34"/>
      <c r="Q9" s="34">
        <v>14839158754</v>
      </c>
    </row>
    <row r="10" spans="1:17" ht="21" x14ac:dyDescent="0.2">
      <c r="A10" s="4" t="s">
        <v>72</v>
      </c>
      <c r="B10" s="33"/>
      <c r="C10" s="34">
        <v>11520766</v>
      </c>
      <c r="D10" s="34"/>
      <c r="E10" s="34">
        <v>64705028548</v>
      </c>
      <c r="F10" s="34"/>
      <c r="G10" s="34">
        <v>69476825933</v>
      </c>
      <c r="H10" s="34"/>
      <c r="I10" s="34">
        <v>-4771797385</v>
      </c>
      <c r="J10" s="34"/>
      <c r="K10" s="34">
        <v>11520766</v>
      </c>
      <c r="L10" s="34"/>
      <c r="M10" s="34">
        <v>64705028548</v>
      </c>
      <c r="N10" s="34"/>
      <c r="O10" s="34">
        <v>57366610549</v>
      </c>
      <c r="P10" s="34"/>
      <c r="Q10" s="34">
        <v>7338417999</v>
      </c>
    </row>
    <row r="11" spans="1:17" ht="21" x14ac:dyDescent="0.2">
      <c r="A11" s="4" t="s">
        <v>83</v>
      </c>
      <c r="B11" s="33"/>
      <c r="C11" s="34">
        <v>11125667</v>
      </c>
      <c r="D11" s="34"/>
      <c r="E11" s="34">
        <v>66799194460</v>
      </c>
      <c r="F11" s="34"/>
      <c r="G11" s="34">
        <v>59245576940</v>
      </c>
      <c r="H11" s="34"/>
      <c r="I11" s="34">
        <v>7553617520</v>
      </c>
      <c r="J11" s="34"/>
      <c r="K11" s="34">
        <v>11125667</v>
      </c>
      <c r="L11" s="34"/>
      <c r="M11" s="34">
        <v>66799194460</v>
      </c>
      <c r="N11" s="34"/>
      <c r="O11" s="34">
        <v>69252886350</v>
      </c>
      <c r="P11" s="34"/>
      <c r="Q11" s="34">
        <v>-2453691890</v>
      </c>
    </row>
    <row r="12" spans="1:17" ht="21" x14ac:dyDescent="0.2">
      <c r="A12" s="4" t="s">
        <v>81</v>
      </c>
      <c r="B12" s="33"/>
      <c r="C12" s="34">
        <v>3453661</v>
      </c>
      <c r="D12" s="34"/>
      <c r="E12" s="34">
        <v>49265153139</v>
      </c>
      <c r="F12" s="34"/>
      <c r="G12" s="34">
        <v>39051764816</v>
      </c>
      <c r="H12" s="34"/>
      <c r="I12" s="34">
        <v>10213388323</v>
      </c>
      <c r="J12" s="34"/>
      <c r="K12" s="34">
        <v>3453661</v>
      </c>
      <c r="L12" s="34"/>
      <c r="M12" s="34">
        <v>49265153139</v>
      </c>
      <c r="N12" s="34"/>
      <c r="O12" s="34">
        <v>57505136000</v>
      </c>
      <c r="P12" s="34"/>
      <c r="Q12" s="34">
        <v>-8239982861</v>
      </c>
    </row>
    <row r="13" spans="1:17" ht="21" x14ac:dyDescent="0.2">
      <c r="A13" s="4" t="s">
        <v>73</v>
      </c>
      <c r="B13" s="33"/>
      <c r="C13" s="34">
        <v>63327353</v>
      </c>
      <c r="D13" s="34"/>
      <c r="E13" s="34">
        <v>123194236624</v>
      </c>
      <c r="F13" s="34"/>
      <c r="G13" s="34">
        <v>109741394378</v>
      </c>
      <c r="H13" s="34"/>
      <c r="I13" s="34">
        <v>13452842246</v>
      </c>
      <c r="J13" s="34"/>
      <c r="K13" s="34">
        <v>63327353</v>
      </c>
      <c r="L13" s="34"/>
      <c r="M13" s="34">
        <v>123194236624</v>
      </c>
      <c r="N13" s="34"/>
      <c r="O13" s="34">
        <v>131604071791</v>
      </c>
      <c r="P13" s="34"/>
      <c r="Q13" s="34">
        <v>-8409835167</v>
      </c>
    </row>
    <row r="14" spans="1:17" ht="21" x14ac:dyDescent="0.2">
      <c r="A14" s="4" t="s">
        <v>78</v>
      </c>
      <c r="B14" s="33"/>
      <c r="C14" s="34">
        <v>35396353</v>
      </c>
      <c r="D14" s="34"/>
      <c r="E14" s="34">
        <v>127442767302</v>
      </c>
      <c r="F14" s="34"/>
      <c r="G14" s="34">
        <v>119109349947</v>
      </c>
      <c r="H14" s="34"/>
      <c r="I14" s="34">
        <v>8333417355</v>
      </c>
      <c r="J14" s="34"/>
      <c r="K14" s="34">
        <v>35396353</v>
      </c>
      <c r="L14" s="34"/>
      <c r="M14" s="34">
        <v>127442767302</v>
      </c>
      <c r="N14" s="34"/>
      <c r="O14" s="34">
        <v>141417216564</v>
      </c>
      <c r="P14" s="34"/>
      <c r="Q14" s="34">
        <v>-13974449262</v>
      </c>
    </row>
    <row r="15" spans="1:17" ht="21" x14ac:dyDescent="0.2">
      <c r="A15" s="4" t="s">
        <v>17</v>
      </c>
      <c r="B15" s="33"/>
      <c r="C15" s="34">
        <v>500000</v>
      </c>
      <c r="D15" s="34"/>
      <c r="E15" s="34">
        <v>9080646750</v>
      </c>
      <c r="F15" s="34"/>
      <c r="G15" s="34">
        <v>6906765654</v>
      </c>
      <c r="H15" s="34"/>
      <c r="I15" s="34">
        <v>2173881096</v>
      </c>
      <c r="J15" s="34"/>
      <c r="K15" s="34">
        <v>500000</v>
      </c>
      <c r="L15" s="34"/>
      <c r="M15" s="34">
        <v>9080646750</v>
      </c>
      <c r="N15" s="34"/>
      <c r="O15" s="34">
        <v>6906765654</v>
      </c>
      <c r="P15" s="34"/>
      <c r="Q15" s="34">
        <v>2173881096</v>
      </c>
    </row>
    <row r="16" spans="1:17" ht="21" x14ac:dyDescent="0.2">
      <c r="A16" s="4" t="s">
        <v>74</v>
      </c>
      <c r="B16" s="33"/>
      <c r="C16" s="34">
        <v>13133950</v>
      </c>
      <c r="D16" s="34"/>
      <c r="E16" s="34">
        <v>76898679655</v>
      </c>
      <c r="F16" s="34"/>
      <c r="G16" s="34">
        <v>69809378627</v>
      </c>
      <c r="H16" s="34"/>
      <c r="I16" s="34">
        <v>7089301028</v>
      </c>
      <c r="J16" s="34"/>
      <c r="K16" s="34">
        <v>13133950</v>
      </c>
      <c r="L16" s="34"/>
      <c r="M16" s="34">
        <v>76898679655</v>
      </c>
      <c r="N16" s="34"/>
      <c r="O16" s="34">
        <v>64761937553</v>
      </c>
      <c r="P16" s="34"/>
      <c r="Q16" s="34">
        <v>12136742102</v>
      </c>
    </row>
    <row r="17" spans="1:17" ht="21" x14ac:dyDescent="0.2">
      <c r="A17" s="4" t="s">
        <v>90</v>
      </c>
      <c r="B17" s="33"/>
      <c r="C17" s="34">
        <v>54034878</v>
      </c>
      <c r="D17" s="34"/>
      <c r="E17" s="34">
        <v>220224818951</v>
      </c>
      <c r="F17" s="34"/>
      <c r="G17" s="34">
        <v>204030609348</v>
      </c>
      <c r="H17" s="34"/>
      <c r="I17" s="34">
        <v>16194209603</v>
      </c>
      <c r="J17" s="34"/>
      <c r="K17" s="34">
        <v>54034878</v>
      </c>
      <c r="L17" s="34"/>
      <c r="M17" s="34">
        <v>220224818951</v>
      </c>
      <c r="N17" s="34"/>
      <c r="O17" s="34">
        <v>240205014863</v>
      </c>
      <c r="P17" s="34"/>
      <c r="Q17" s="34">
        <v>-19980195912</v>
      </c>
    </row>
    <row r="18" spans="1:17" ht="21" x14ac:dyDescent="0.2">
      <c r="A18" s="4" t="s">
        <v>77</v>
      </c>
      <c r="B18" s="33"/>
      <c r="C18" s="34">
        <v>27069489</v>
      </c>
      <c r="D18" s="34"/>
      <c r="E18" s="34">
        <v>109221299269</v>
      </c>
      <c r="F18" s="34"/>
      <c r="G18" s="34">
        <v>108306412306</v>
      </c>
      <c r="H18" s="34"/>
      <c r="I18" s="34">
        <v>914886963</v>
      </c>
      <c r="J18" s="34"/>
      <c r="K18" s="34">
        <v>27069489</v>
      </c>
      <c r="L18" s="34"/>
      <c r="M18" s="34">
        <v>109221299269</v>
      </c>
      <c r="N18" s="34"/>
      <c r="O18" s="34">
        <v>121667723265</v>
      </c>
      <c r="P18" s="34"/>
      <c r="Q18" s="34">
        <v>-12446423996</v>
      </c>
    </row>
    <row r="19" spans="1:17" ht="21" x14ac:dyDescent="0.2">
      <c r="A19" s="4" t="s">
        <v>68</v>
      </c>
      <c r="B19" s="33"/>
      <c r="C19" s="34">
        <v>350121488</v>
      </c>
      <c r="D19" s="34"/>
      <c r="E19" s="34">
        <v>557905339030</v>
      </c>
      <c r="F19" s="34"/>
      <c r="G19" s="34">
        <v>476648900456</v>
      </c>
      <c r="H19" s="34"/>
      <c r="I19" s="34">
        <v>81256438574</v>
      </c>
      <c r="J19" s="34"/>
      <c r="K19" s="34">
        <v>350121488</v>
      </c>
      <c r="L19" s="34"/>
      <c r="M19" s="34">
        <v>557905339030</v>
      </c>
      <c r="N19" s="34"/>
      <c r="O19" s="34">
        <v>902125013324</v>
      </c>
      <c r="P19" s="34"/>
      <c r="Q19" s="34">
        <v>-344219674294</v>
      </c>
    </row>
    <row r="20" spans="1:17" ht="21" x14ac:dyDescent="0.2">
      <c r="A20" s="4" t="s">
        <v>86</v>
      </c>
      <c r="B20" s="33"/>
      <c r="C20" s="34">
        <v>51482097</v>
      </c>
      <c r="D20" s="34"/>
      <c r="E20" s="34">
        <v>214682390903</v>
      </c>
      <c r="F20" s="34"/>
      <c r="G20" s="34">
        <v>205789676003</v>
      </c>
      <c r="H20" s="34"/>
      <c r="I20" s="34">
        <v>8892714900</v>
      </c>
      <c r="J20" s="34"/>
      <c r="K20" s="34">
        <v>51482097</v>
      </c>
      <c r="L20" s="34"/>
      <c r="M20" s="34">
        <v>214682390903</v>
      </c>
      <c r="N20" s="34"/>
      <c r="O20" s="34">
        <v>201281752534</v>
      </c>
      <c r="P20" s="34"/>
      <c r="Q20" s="34">
        <v>13400638369</v>
      </c>
    </row>
    <row r="21" spans="1:17" ht="21" x14ac:dyDescent="0.2">
      <c r="A21" s="4" t="s">
        <v>84</v>
      </c>
      <c r="B21" s="33"/>
      <c r="C21" s="34">
        <v>43777412</v>
      </c>
      <c r="D21" s="34"/>
      <c r="E21" s="34">
        <v>39817996805</v>
      </c>
      <c r="F21" s="34"/>
      <c r="G21" s="34">
        <v>35197082339</v>
      </c>
      <c r="H21" s="34"/>
      <c r="I21" s="34">
        <v>4620914466</v>
      </c>
      <c r="J21" s="34"/>
      <c r="K21" s="34">
        <v>43777412</v>
      </c>
      <c r="L21" s="34"/>
      <c r="M21" s="34">
        <v>39817996805</v>
      </c>
      <c r="N21" s="34"/>
      <c r="O21" s="34">
        <v>33440888459</v>
      </c>
      <c r="P21" s="34"/>
      <c r="Q21" s="34">
        <v>6377108346</v>
      </c>
    </row>
    <row r="22" spans="1:17" ht="21" x14ac:dyDescent="0.2">
      <c r="A22" s="4" t="s">
        <v>15</v>
      </c>
      <c r="B22" s="33"/>
      <c r="C22" s="34">
        <v>26616395</v>
      </c>
      <c r="D22" s="34"/>
      <c r="E22" s="34">
        <v>57810789978</v>
      </c>
      <c r="F22" s="34"/>
      <c r="G22" s="34">
        <v>48597256336</v>
      </c>
      <c r="H22" s="34"/>
      <c r="I22" s="34">
        <v>9213533642</v>
      </c>
      <c r="J22" s="34"/>
      <c r="K22" s="34">
        <v>26616395</v>
      </c>
      <c r="L22" s="34"/>
      <c r="M22" s="34">
        <v>57810789978</v>
      </c>
      <c r="N22" s="34"/>
      <c r="O22" s="34">
        <v>39186455379</v>
      </c>
      <c r="P22" s="34"/>
      <c r="Q22" s="34">
        <v>18624334599</v>
      </c>
    </row>
    <row r="23" spans="1:17" ht="21" x14ac:dyDescent="0.2">
      <c r="A23" s="4" t="s">
        <v>82</v>
      </c>
      <c r="B23" s="33"/>
      <c r="C23" s="34">
        <v>3561738</v>
      </c>
      <c r="D23" s="34"/>
      <c r="E23" s="34">
        <v>47443311829</v>
      </c>
      <c r="F23" s="34"/>
      <c r="G23" s="34">
        <v>43336278864</v>
      </c>
      <c r="H23" s="34"/>
      <c r="I23" s="34">
        <v>4107032965</v>
      </c>
      <c r="J23" s="34"/>
      <c r="K23" s="34">
        <v>3561738</v>
      </c>
      <c r="L23" s="34"/>
      <c r="M23" s="34">
        <v>47443311829</v>
      </c>
      <c r="N23" s="34"/>
      <c r="O23" s="34">
        <v>57267087482</v>
      </c>
      <c r="P23" s="34"/>
      <c r="Q23" s="34">
        <v>-9823775653</v>
      </c>
    </row>
    <row r="24" spans="1:17" ht="21" x14ac:dyDescent="0.2">
      <c r="A24" s="4" t="s">
        <v>69</v>
      </c>
      <c r="B24" s="33"/>
      <c r="C24" s="34">
        <v>5807394</v>
      </c>
      <c r="D24" s="34"/>
      <c r="E24" s="34">
        <v>55246078854</v>
      </c>
      <c r="F24" s="34"/>
      <c r="G24" s="34">
        <v>56132788615</v>
      </c>
      <c r="H24" s="34"/>
      <c r="I24" s="34">
        <v>-886709761</v>
      </c>
      <c r="J24" s="34"/>
      <c r="K24" s="34">
        <v>5807394</v>
      </c>
      <c r="L24" s="34"/>
      <c r="M24" s="34">
        <v>55246078854</v>
      </c>
      <c r="N24" s="34"/>
      <c r="O24" s="34">
        <v>60743065489</v>
      </c>
      <c r="P24" s="34"/>
      <c r="Q24" s="34">
        <v>-5496986635</v>
      </c>
    </row>
    <row r="25" spans="1:17" ht="21" x14ac:dyDescent="0.2">
      <c r="A25" s="4" t="s">
        <v>80</v>
      </c>
      <c r="B25" s="33"/>
      <c r="C25" s="34">
        <v>546348104</v>
      </c>
      <c r="D25" s="34"/>
      <c r="E25" s="34">
        <v>1873685798095</v>
      </c>
      <c r="F25" s="34"/>
      <c r="G25" s="34">
        <v>1625342830734</v>
      </c>
      <c r="H25" s="34"/>
      <c r="I25" s="34">
        <v>248342967361</v>
      </c>
      <c r="J25" s="34"/>
      <c r="K25" s="34">
        <v>546348104</v>
      </c>
      <c r="L25" s="34"/>
      <c r="M25" s="34">
        <v>1873685798095</v>
      </c>
      <c r="N25" s="34"/>
      <c r="O25" s="34">
        <v>1517350489657</v>
      </c>
      <c r="P25" s="34"/>
      <c r="Q25" s="34">
        <v>356335308438</v>
      </c>
    </row>
    <row r="26" spans="1:17" ht="21" x14ac:dyDescent="0.2">
      <c r="A26" s="4" t="s">
        <v>67</v>
      </c>
      <c r="B26" s="33"/>
      <c r="C26" s="34">
        <v>286142819</v>
      </c>
      <c r="D26" s="34"/>
      <c r="E26" s="34">
        <v>272493777919</v>
      </c>
      <c r="F26" s="34"/>
      <c r="G26" s="34">
        <v>236369863727</v>
      </c>
      <c r="H26" s="34"/>
      <c r="I26" s="34">
        <v>36123914192</v>
      </c>
      <c r="J26" s="34"/>
      <c r="K26" s="34">
        <v>286142819</v>
      </c>
      <c r="L26" s="34"/>
      <c r="M26" s="34">
        <v>272493777919</v>
      </c>
      <c r="N26" s="34"/>
      <c r="O26" s="34">
        <v>306769687575</v>
      </c>
      <c r="P26" s="34"/>
      <c r="Q26" s="34">
        <v>-34275909656</v>
      </c>
    </row>
    <row r="27" spans="1:17" ht="21" x14ac:dyDescent="0.2">
      <c r="A27" s="4" t="s">
        <v>16</v>
      </c>
      <c r="B27" s="33"/>
      <c r="C27" s="34">
        <v>34820</v>
      </c>
      <c r="D27" s="34"/>
      <c r="E27" s="34">
        <v>227640691376</v>
      </c>
      <c r="F27" s="34"/>
      <c r="G27" s="34">
        <v>208764566862</v>
      </c>
      <c r="H27" s="34"/>
      <c r="I27" s="34">
        <v>18876124514</v>
      </c>
      <c r="J27" s="34"/>
      <c r="K27" s="34">
        <v>34820</v>
      </c>
      <c r="L27" s="34"/>
      <c r="M27" s="34">
        <v>227640691376</v>
      </c>
      <c r="N27" s="34"/>
      <c r="O27" s="34">
        <v>199999278878</v>
      </c>
      <c r="P27" s="34"/>
      <c r="Q27" s="34">
        <v>27641412498</v>
      </c>
    </row>
    <row r="28" spans="1:17" ht="21" x14ac:dyDescent="0.2">
      <c r="A28" s="4" t="s">
        <v>66</v>
      </c>
      <c r="B28" s="33"/>
      <c r="C28" s="34">
        <v>5412018</v>
      </c>
      <c r="D28" s="34"/>
      <c r="E28" s="34">
        <v>90434715246</v>
      </c>
      <c r="F28" s="34"/>
      <c r="G28" s="34">
        <v>87744806999</v>
      </c>
      <c r="H28" s="34"/>
      <c r="I28" s="34">
        <v>2689908247</v>
      </c>
      <c r="J28" s="34"/>
      <c r="K28" s="34">
        <v>5412018</v>
      </c>
      <c r="L28" s="34"/>
      <c r="M28" s="34">
        <v>90434715246</v>
      </c>
      <c r="N28" s="34"/>
      <c r="O28" s="34">
        <v>122509977953</v>
      </c>
      <c r="P28" s="34"/>
      <c r="Q28" s="34">
        <v>-32075262707</v>
      </c>
    </row>
    <row r="29" spans="1:17" ht="21" x14ac:dyDescent="0.2">
      <c r="A29" s="4" t="s">
        <v>92</v>
      </c>
      <c r="B29" s="33"/>
      <c r="C29" s="34">
        <v>267105544</v>
      </c>
      <c r="D29" s="34"/>
      <c r="E29" s="34">
        <v>479787892686</v>
      </c>
      <c r="F29" s="34"/>
      <c r="G29" s="34">
        <v>460146134868</v>
      </c>
      <c r="H29" s="34"/>
      <c r="I29" s="34">
        <v>19641757818</v>
      </c>
      <c r="J29" s="34"/>
      <c r="K29" s="34">
        <v>267105544</v>
      </c>
      <c r="L29" s="34"/>
      <c r="M29" s="34">
        <v>479787892686</v>
      </c>
      <c r="N29" s="34"/>
      <c r="O29" s="34">
        <v>501611419079</v>
      </c>
      <c r="P29" s="34"/>
      <c r="Q29" s="34">
        <v>-21823526393</v>
      </c>
    </row>
    <row r="30" spans="1:17" ht="21" x14ac:dyDescent="0.2">
      <c r="A30" s="4" t="s">
        <v>76</v>
      </c>
      <c r="B30" s="33"/>
      <c r="C30" s="34">
        <v>62048216</v>
      </c>
      <c r="D30" s="34"/>
      <c r="E30" s="34">
        <v>102818941535</v>
      </c>
      <c r="F30" s="34"/>
      <c r="G30" s="34">
        <v>93160786925</v>
      </c>
      <c r="H30" s="34"/>
      <c r="I30" s="34">
        <v>9658154610</v>
      </c>
      <c r="J30" s="34"/>
      <c r="K30" s="34">
        <v>62048216</v>
      </c>
      <c r="L30" s="34"/>
      <c r="M30" s="34">
        <v>102818941535</v>
      </c>
      <c r="N30" s="34"/>
      <c r="O30" s="34">
        <v>107236592412</v>
      </c>
      <c r="P30" s="34"/>
      <c r="Q30" s="34">
        <v>-4417650877</v>
      </c>
    </row>
    <row r="31" spans="1:17" ht="21" x14ac:dyDescent="0.2">
      <c r="A31" s="4" t="s">
        <v>71</v>
      </c>
      <c r="B31" s="33"/>
      <c r="C31" s="34">
        <v>4334713</v>
      </c>
      <c r="D31" s="34"/>
      <c r="E31" s="34">
        <v>71915899128</v>
      </c>
      <c r="F31" s="34"/>
      <c r="G31" s="34">
        <v>65140512579</v>
      </c>
      <c r="H31" s="34"/>
      <c r="I31" s="34">
        <v>6775386549</v>
      </c>
      <c r="J31" s="34"/>
      <c r="K31" s="34">
        <v>4334713</v>
      </c>
      <c r="L31" s="34"/>
      <c r="M31" s="34">
        <v>71915899128</v>
      </c>
      <c r="N31" s="34"/>
      <c r="O31" s="34">
        <v>89944719096</v>
      </c>
      <c r="P31" s="34"/>
      <c r="Q31" s="34">
        <v>-18028819968</v>
      </c>
    </row>
    <row r="32" spans="1:17" ht="21" x14ac:dyDescent="0.2">
      <c r="A32" s="4" t="s">
        <v>93</v>
      </c>
      <c r="B32" s="33"/>
      <c r="C32" s="34">
        <v>88026122</v>
      </c>
      <c r="D32" s="34"/>
      <c r="E32" s="34">
        <v>255856919862</v>
      </c>
      <c r="F32" s="34"/>
      <c r="G32" s="34">
        <v>240321931579</v>
      </c>
      <c r="H32" s="34"/>
      <c r="I32" s="34">
        <v>15534988283</v>
      </c>
      <c r="J32" s="34"/>
      <c r="K32" s="34">
        <v>88026122</v>
      </c>
      <c r="L32" s="34"/>
      <c r="M32" s="34">
        <v>255856919862</v>
      </c>
      <c r="N32" s="34"/>
      <c r="O32" s="34">
        <v>320786862358</v>
      </c>
      <c r="P32" s="34"/>
      <c r="Q32" s="34">
        <v>-64929942496</v>
      </c>
    </row>
    <row r="33" spans="1:17" ht="21" x14ac:dyDescent="0.2">
      <c r="A33" s="4" t="s">
        <v>89</v>
      </c>
      <c r="B33" s="33"/>
      <c r="C33" s="34">
        <v>78041297</v>
      </c>
      <c r="D33" s="34"/>
      <c r="E33" s="34">
        <v>327685042218</v>
      </c>
      <c r="F33" s="34"/>
      <c r="G33" s="34">
        <v>290703308766</v>
      </c>
      <c r="H33" s="34"/>
      <c r="I33" s="34">
        <v>36981733452</v>
      </c>
      <c r="J33" s="34"/>
      <c r="K33" s="34">
        <v>78041297</v>
      </c>
      <c r="L33" s="34"/>
      <c r="M33" s="34">
        <v>327685042218</v>
      </c>
      <c r="N33" s="34"/>
      <c r="O33" s="34">
        <v>341404716469</v>
      </c>
      <c r="P33" s="34"/>
      <c r="Q33" s="34">
        <v>-13719674251</v>
      </c>
    </row>
    <row r="34" spans="1:17" ht="21" x14ac:dyDescent="0.2">
      <c r="A34" s="4" t="s">
        <v>88</v>
      </c>
      <c r="B34" s="33"/>
      <c r="C34" s="34">
        <v>3727433</v>
      </c>
      <c r="D34" s="34"/>
      <c r="E34" s="34">
        <v>58691235614</v>
      </c>
      <c r="F34" s="34"/>
      <c r="G34" s="34">
        <v>57177224988</v>
      </c>
      <c r="H34" s="34"/>
      <c r="I34" s="34">
        <v>1514010626</v>
      </c>
      <c r="J34" s="34"/>
      <c r="K34" s="34">
        <v>3727433</v>
      </c>
      <c r="L34" s="34"/>
      <c r="M34" s="34">
        <v>58691235614</v>
      </c>
      <c r="N34" s="34"/>
      <c r="O34" s="34">
        <v>57177224988</v>
      </c>
      <c r="P34" s="34"/>
      <c r="Q34" s="34">
        <v>1514010626</v>
      </c>
    </row>
    <row r="35" spans="1:17" ht="21" x14ac:dyDescent="0.2">
      <c r="A35" s="4" t="s">
        <v>87</v>
      </c>
      <c r="C35" s="34">
        <v>20000000</v>
      </c>
      <c r="E35" s="34">
        <v>111333600000</v>
      </c>
      <c r="G35" s="34">
        <v>96860232000</v>
      </c>
      <c r="I35" s="34">
        <v>14473368000</v>
      </c>
      <c r="K35" s="34">
        <v>20000000</v>
      </c>
      <c r="M35" s="34">
        <v>111333600000</v>
      </c>
      <c r="O35" s="34">
        <v>78953809072</v>
      </c>
      <c r="Q35" s="34">
        <v>32379790928</v>
      </c>
    </row>
    <row r="36" spans="1:17" ht="21" x14ac:dyDescent="0.2">
      <c r="A36" s="4" t="s">
        <v>70</v>
      </c>
      <c r="C36" s="34">
        <v>324474323</v>
      </c>
      <c r="E36" s="34">
        <v>913121216903</v>
      </c>
      <c r="G36" s="34">
        <v>813448581608</v>
      </c>
      <c r="I36" s="34">
        <v>99672635295</v>
      </c>
      <c r="K36" s="34">
        <v>324474323</v>
      </c>
      <c r="M36" s="34">
        <v>913121216903</v>
      </c>
      <c r="O36" s="34">
        <v>801748418924</v>
      </c>
      <c r="Q36" s="34">
        <v>111372797979</v>
      </c>
    </row>
    <row r="37" spans="1:17" ht="21.75" thickBot="1" x14ac:dyDescent="0.25">
      <c r="A37" s="4" t="s">
        <v>75</v>
      </c>
      <c r="C37" s="34">
        <v>92000920</v>
      </c>
      <c r="E37" s="34">
        <v>387671448076</v>
      </c>
      <c r="G37" s="34">
        <v>374328222455</v>
      </c>
      <c r="I37" s="34">
        <v>13343225621</v>
      </c>
      <c r="K37" s="34">
        <v>92000920</v>
      </c>
      <c r="M37" s="34">
        <v>387671448076</v>
      </c>
      <c r="O37" s="34">
        <v>391481700286</v>
      </c>
      <c r="Q37" s="34">
        <v>-3810252210</v>
      </c>
    </row>
    <row r="38" spans="1:17" ht="19.5" thickBot="1" x14ac:dyDescent="0.25">
      <c r="E38" s="25">
        <f>SUM(E8:E37)</f>
        <v>7454408280796</v>
      </c>
      <c r="G38" s="25">
        <f>SUM(G8:G37)</f>
        <v>6726035702735</v>
      </c>
      <c r="I38" s="25">
        <f>SUM(I8:I37)</f>
        <v>728372578061</v>
      </c>
      <c r="K38" s="24" t="s">
        <v>18</v>
      </c>
      <c r="M38" s="25">
        <f>SUM(M8:M37)</f>
        <v>7454408280796</v>
      </c>
      <c r="O38" s="25">
        <f>SUM(O8:O37)</f>
        <v>7461788480291</v>
      </c>
      <c r="Q38" s="48">
        <f>SUM(Q8:Q37)</f>
        <v>-7380199495</v>
      </c>
    </row>
    <row r="39" spans="1:17" ht="19.5" thickTop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sheetPr>
    <tabColor rgb="FF92D050"/>
  </sheetPr>
  <dimension ref="A2:T14"/>
  <sheetViews>
    <sheetView rightToLeft="1" workbookViewId="0">
      <selection activeCell="C18" sqref="C18"/>
    </sheetView>
  </sheetViews>
  <sheetFormatPr defaultRowHeight="22.5" x14ac:dyDescent="0.2"/>
  <cols>
    <col min="1" max="1" width="24.75" style="7" bestFit="1" customWidth="1"/>
    <col min="2" max="2" width="0.875" style="7" customWidth="1"/>
    <col min="3" max="3" width="18" style="7" bestFit="1" customWidth="1"/>
    <col min="4" max="4" width="0.875" style="7" customWidth="1"/>
    <col min="5" max="5" width="17.75" style="7" bestFit="1" customWidth="1"/>
    <col min="6" max="6" width="0.875" style="7" customWidth="1"/>
    <col min="7" max="7" width="17.875" style="7" bestFit="1" customWidth="1"/>
    <col min="8" max="8" width="0.875" style="7" customWidth="1"/>
    <col min="9" max="9" width="18" style="7" bestFit="1" customWidth="1"/>
    <col min="10" max="10" width="0.875" style="7" customWidth="1"/>
    <col min="11" max="11" width="18.25" style="7" bestFit="1" customWidth="1"/>
    <col min="12" max="12" width="0.875" style="7" customWidth="1"/>
    <col min="13" max="13" width="8" style="7" customWidth="1"/>
    <col min="14" max="16384" width="9" style="7"/>
  </cols>
  <sheetData>
    <row r="2" spans="1:20" ht="24" x14ac:dyDescent="0.2">
      <c r="A2" s="66" t="s">
        <v>0</v>
      </c>
      <c r="B2" s="66" t="s">
        <v>0</v>
      </c>
      <c r="C2" s="66" t="s">
        <v>0</v>
      </c>
      <c r="D2" s="66" t="s">
        <v>0</v>
      </c>
      <c r="E2" s="66" t="s">
        <v>0</v>
      </c>
      <c r="F2" s="66" t="s">
        <v>0</v>
      </c>
      <c r="G2" s="66" t="s">
        <v>0</v>
      </c>
      <c r="H2" s="66" t="s">
        <v>0</v>
      </c>
      <c r="I2" s="66" t="s">
        <v>0</v>
      </c>
      <c r="J2" s="66" t="s">
        <v>0</v>
      </c>
      <c r="K2" s="66" t="s">
        <v>0</v>
      </c>
    </row>
    <row r="3" spans="1:20" ht="24" x14ac:dyDescent="0.2">
      <c r="A3" s="66" t="s">
        <v>1</v>
      </c>
      <c r="B3" s="66" t="s">
        <v>1</v>
      </c>
      <c r="C3" s="66" t="s">
        <v>1</v>
      </c>
      <c r="D3" s="66" t="s">
        <v>1</v>
      </c>
      <c r="E3" s="66" t="s">
        <v>1</v>
      </c>
      <c r="F3" s="66" t="s">
        <v>1</v>
      </c>
      <c r="G3" s="66" t="s">
        <v>1</v>
      </c>
      <c r="H3" s="66" t="s">
        <v>1</v>
      </c>
      <c r="I3" s="66" t="s">
        <v>1</v>
      </c>
      <c r="J3" s="66" t="s">
        <v>1</v>
      </c>
      <c r="K3" s="66" t="s">
        <v>1</v>
      </c>
    </row>
    <row r="4" spans="1:20" ht="24" x14ac:dyDescent="0.2">
      <c r="A4" s="66" t="s">
        <v>2</v>
      </c>
      <c r="B4" s="66" t="s">
        <v>19</v>
      </c>
      <c r="C4" s="66" t="s">
        <v>19</v>
      </c>
      <c r="D4" s="66" t="s">
        <v>19</v>
      </c>
      <c r="E4" s="66" t="s">
        <v>19</v>
      </c>
      <c r="F4" s="66" t="s">
        <v>19</v>
      </c>
      <c r="G4" s="66" t="s">
        <v>19</v>
      </c>
      <c r="H4" s="66" t="s">
        <v>19</v>
      </c>
      <c r="I4" s="66" t="s">
        <v>19</v>
      </c>
      <c r="J4" s="66" t="s">
        <v>19</v>
      </c>
      <c r="K4" s="66" t="s">
        <v>19</v>
      </c>
    </row>
    <row r="5" spans="1:20" ht="25.5" x14ac:dyDescent="0.2">
      <c r="A5" s="67" t="s">
        <v>20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24.75" thickBot="1" x14ac:dyDescent="0.25">
      <c r="A6" s="68" t="s">
        <v>21</v>
      </c>
      <c r="C6" s="8" t="s">
        <v>4</v>
      </c>
      <c r="E6" s="68" t="s">
        <v>5</v>
      </c>
      <c r="F6" s="68" t="s">
        <v>5</v>
      </c>
      <c r="G6" s="68" t="s">
        <v>5</v>
      </c>
      <c r="I6" s="68" t="s">
        <v>6</v>
      </c>
      <c r="J6" s="68" t="s">
        <v>4</v>
      </c>
      <c r="K6" s="68" t="s">
        <v>4</v>
      </c>
    </row>
    <row r="7" spans="1:20" ht="24.75" thickBot="1" x14ac:dyDescent="0.25">
      <c r="A7" s="68" t="s">
        <v>21</v>
      </c>
      <c r="C7" s="8" t="s">
        <v>22</v>
      </c>
      <c r="E7" s="8" t="s">
        <v>23</v>
      </c>
      <c r="G7" s="8" t="s">
        <v>24</v>
      </c>
      <c r="I7" s="8" t="s">
        <v>22</v>
      </c>
      <c r="K7" s="8" t="s">
        <v>25</v>
      </c>
    </row>
    <row r="8" spans="1:20" ht="24" x14ac:dyDescent="0.2">
      <c r="A8" s="9" t="s">
        <v>26</v>
      </c>
      <c r="C8" s="10">
        <v>283894982709</v>
      </c>
      <c r="E8" s="10">
        <v>896256692749</v>
      </c>
      <c r="F8" s="10"/>
      <c r="G8" s="10">
        <v>1176389280000</v>
      </c>
      <c r="I8" s="10">
        <v>3762395458</v>
      </c>
      <c r="K8" s="11">
        <v>4.9234008207564074E-4</v>
      </c>
    </row>
    <row r="9" spans="1:20" ht="24.75" thickBot="1" x14ac:dyDescent="0.25">
      <c r="A9" s="9" t="s">
        <v>27</v>
      </c>
      <c r="C9" s="10">
        <v>521200</v>
      </c>
      <c r="E9" s="10">
        <v>2133</v>
      </c>
      <c r="F9" s="10"/>
      <c r="G9" s="10">
        <v>0</v>
      </c>
      <c r="I9" s="10">
        <v>523333</v>
      </c>
      <c r="K9" s="11">
        <v>6.8482384440750968E-8</v>
      </c>
    </row>
    <row r="10" spans="1:20" ht="23.25" thickBot="1" x14ac:dyDescent="0.25">
      <c r="A10" s="7" t="s">
        <v>18</v>
      </c>
      <c r="C10" s="12">
        <f>SUM(C8:C9)</f>
        <v>283895503909</v>
      </c>
      <c r="E10" s="12">
        <f>SUM(E8:E9)</f>
        <v>896256694882</v>
      </c>
      <c r="G10" s="12">
        <f>SUM(G8:G9)</f>
        <v>1176389280000</v>
      </c>
      <c r="I10" s="12">
        <f>SUM(I8:I9)</f>
        <v>3762918791</v>
      </c>
      <c r="K10" s="13">
        <f>SUM(K8:K9)</f>
        <v>4.9240856446008149E-4</v>
      </c>
    </row>
    <row r="11" spans="1:20" ht="23.25" thickTop="1" x14ac:dyDescent="0.2"/>
    <row r="12" spans="1:20" x14ac:dyDescent="0.2">
      <c r="C12" s="10"/>
      <c r="I12" s="10"/>
    </row>
    <row r="13" spans="1:20" x14ac:dyDescent="0.2">
      <c r="C13" s="10"/>
      <c r="I13" s="10"/>
    </row>
    <row r="14" spans="1:20" x14ac:dyDescent="0.2">
      <c r="K14" s="10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sheetPr>
    <tabColor rgb="FF92D050"/>
  </sheetPr>
  <dimension ref="A2:G16"/>
  <sheetViews>
    <sheetView rightToLeft="1" workbookViewId="0">
      <selection activeCell="E14" sqref="E14"/>
    </sheetView>
  </sheetViews>
  <sheetFormatPr defaultRowHeight="18.75" x14ac:dyDescent="0.45"/>
  <cols>
    <col min="1" max="1" width="20.875" style="36" bestFit="1" customWidth="1"/>
    <col min="2" max="2" width="0.875" style="36" customWidth="1"/>
    <col min="3" max="3" width="20.125" style="36" customWidth="1"/>
    <col min="4" max="4" width="0.875" style="36" customWidth="1"/>
    <col min="5" max="5" width="20.125" style="36" customWidth="1"/>
    <col min="6" max="6" width="0.875" style="36" customWidth="1"/>
    <col min="7" max="7" width="28" style="36" customWidth="1"/>
    <col min="8" max="8" width="0.875" style="36" customWidth="1"/>
    <col min="9" max="9" width="8" style="36" customWidth="1"/>
    <col min="10" max="16384" width="9" style="36"/>
  </cols>
  <sheetData>
    <row r="2" spans="1:7" ht="26.25" x14ac:dyDescent="0.45">
      <c r="A2" s="69" t="s">
        <v>0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</row>
    <row r="3" spans="1:7" ht="26.25" x14ac:dyDescent="0.45">
      <c r="A3" s="69" t="s">
        <v>28</v>
      </c>
      <c r="B3" s="69" t="s">
        <v>28</v>
      </c>
      <c r="C3" s="69" t="s">
        <v>28</v>
      </c>
      <c r="D3" s="69" t="s">
        <v>28</v>
      </c>
      <c r="E3" s="69" t="s">
        <v>28</v>
      </c>
      <c r="F3" s="69" t="s">
        <v>28</v>
      </c>
      <c r="G3" s="69" t="s">
        <v>28</v>
      </c>
    </row>
    <row r="4" spans="1:7" ht="26.25" x14ac:dyDescent="0.45">
      <c r="A4" s="69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</row>
    <row r="6" spans="1:7" ht="27" thickBot="1" x14ac:dyDescent="0.5">
      <c r="A6" s="14" t="s">
        <v>32</v>
      </c>
      <c r="C6" s="14" t="s">
        <v>22</v>
      </c>
      <c r="E6" s="14" t="s">
        <v>57</v>
      </c>
      <c r="G6" s="14" t="s">
        <v>13</v>
      </c>
    </row>
    <row r="7" spans="1:7" ht="21" x14ac:dyDescent="0.55000000000000004">
      <c r="A7" s="37" t="s">
        <v>64</v>
      </c>
      <c r="C7" s="17">
        <f>+'درآمد سرمایه‌گذاری در سهام'!I43</f>
        <v>773843159154</v>
      </c>
      <c r="D7" s="16"/>
      <c r="E7" s="39">
        <v>0.99534295014138041</v>
      </c>
      <c r="F7" s="16"/>
      <c r="G7" s="39">
        <v>0.101263678617686</v>
      </c>
    </row>
    <row r="8" spans="1:7" ht="21.75" thickBot="1" x14ac:dyDescent="0.6">
      <c r="A8" s="37" t="s">
        <v>65</v>
      </c>
      <c r="C8" s="17">
        <f>+'درآمد سپرده بانکی'!E8</f>
        <v>3620687899</v>
      </c>
      <c r="D8" s="16"/>
      <c r="E8" s="39">
        <v>4.6570498586195695E-3</v>
      </c>
      <c r="F8" s="16"/>
      <c r="G8" s="39">
        <v>4.7379649408558778E-4</v>
      </c>
    </row>
    <row r="9" spans="1:7" ht="19.5" thickBot="1" x14ac:dyDescent="0.5">
      <c r="A9" s="36" t="s">
        <v>18</v>
      </c>
      <c r="C9" s="18">
        <f>SUM(C7:C8)</f>
        <v>777463847053</v>
      </c>
      <c r="D9" s="16"/>
      <c r="E9" s="43">
        <f>SUM(E7:E8)</f>
        <v>1</v>
      </c>
      <c r="F9" s="16"/>
      <c r="G9" s="40">
        <f>SUM(G7:G8)</f>
        <v>0.10173747511177159</v>
      </c>
    </row>
    <row r="10" spans="1:7" ht="19.5" thickTop="1" x14ac:dyDescent="0.45"/>
    <row r="11" spans="1:7" x14ac:dyDescent="0.45">
      <c r="G11" s="45"/>
    </row>
    <row r="12" spans="1:7" x14ac:dyDescent="0.45">
      <c r="C12" s="45"/>
      <c r="G12" s="44"/>
    </row>
    <row r="13" spans="1:7" x14ac:dyDescent="0.45">
      <c r="C13" s="46"/>
      <c r="G13" s="44"/>
    </row>
    <row r="14" spans="1:7" x14ac:dyDescent="0.45">
      <c r="C14" s="46"/>
    </row>
    <row r="15" spans="1:7" x14ac:dyDescent="0.45">
      <c r="C15" s="38"/>
    </row>
    <row r="16" spans="1:7" x14ac:dyDescent="0.45">
      <c r="C16" s="38"/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sheetPr>
    <tabColor rgb="FF92D050"/>
  </sheetPr>
  <dimension ref="A2:U44"/>
  <sheetViews>
    <sheetView rightToLeft="1" topLeftCell="B26" zoomScale="95" zoomScaleNormal="95" workbookViewId="0">
      <selection activeCell="M33" sqref="M33"/>
    </sheetView>
  </sheetViews>
  <sheetFormatPr defaultRowHeight="18.75" x14ac:dyDescent="0.45"/>
  <cols>
    <col min="1" max="1" width="35.25" style="42" bestFit="1" customWidth="1"/>
    <col min="2" max="2" width="0.875" style="42" customWidth="1"/>
    <col min="3" max="3" width="19.25" style="42" customWidth="1"/>
    <col min="4" max="4" width="0.875" style="42" customWidth="1"/>
    <col min="5" max="5" width="19.25" style="42" customWidth="1"/>
    <col min="6" max="6" width="0.875" style="42" customWidth="1"/>
    <col min="7" max="7" width="19.25" style="42" customWidth="1"/>
    <col min="8" max="8" width="0.875" style="42" customWidth="1"/>
    <col min="9" max="9" width="19.25" style="42" customWidth="1"/>
    <col min="10" max="10" width="0.875" style="42" customWidth="1"/>
    <col min="11" max="11" width="20.125" style="42" customWidth="1"/>
    <col min="12" max="12" width="0.875" style="42" customWidth="1"/>
    <col min="13" max="13" width="19.25" style="42" customWidth="1"/>
    <col min="14" max="14" width="0.875" style="42" customWidth="1"/>
    <col min="15" max="15" width="20.125" style="42" customWidth="1"/>
    <col min="16" max="16" width="0.875" style="42" customWidth="1"/>
    <col min="17" max="17" width="19.25" style="42" customWidth="1"/>
    <col min="18" max="18" width="0.875" style="42" customWidth="1"/>
    <col min="19" max="19" width="20.125" style="42" customWidth="1"/>
    <col min="20" max="20" width="0.875" style="42" customWidth="1"/>
    <col min="21" max="21" width="20.125" style="42" customWidth="1"/>
    <col min="22" max="22" width="0.875" style="42" customWidth="1"/>
    <col min="23" max="23" width="8" style="42" customWidth="1"/>
    <col min="24" max="16384" width="9" style="42"/>
  </cols>
  <sheetData>
    <row r="2" spans="1:21" ht="26.25" x14ac:dyDescent="0.45">
      <c r="A2" s="69" t="s">
        <v>0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  <c r="R2" s="69" t="s">
        <v>0</v>
      </c>
      <c r="S2" s="69" t="s">
        <v>0</v>
      </c>
      <c r="T2" s="69" t="s">
        <v>0</v>
      </c>
      <c r="U2" s="69" t="s">
        <v>0</v>
      </c>
    </row>
    <row r="3" spans="1:21" ht="26.25" x14ac:dyDescent="0.45">
      <c r="A3" s="69" t="s">
        <v>28</v>
      </c>
      <c r="B3" s="69" t="s">
        <v>28</v>
      </c>
      <c r="C3" s="69" t="s">
        <v>28</v>
      </c>
      <c r="D3" s="69" t="s">
        <v>28</v>
      </c>
      <c r="E3" s="69" t="s">
        <v>28</v>
      </c>
      <c r="F3" s="69" t="s">
        <v>28</v>
      </c>
      <c r="G3" s="69" t="s">
        <v>28</v>
      </c>
      <c r="H3" s="69" t="s">
        <v>28</v>
      </c>
      <c r="I3" s="69" t="s">
        <v>28</v>
      </c>
      <c r="J3" s="69" t="s">
        <v>28</v>
      </c>
      <c r="K3" s="69" t="s">
        <v>28</v>
      </c>
      <c r="L3" s="69" t="s">
        <v>28</v>
      </c>
      <c r="M3" s="69" t="s">
        <v>28</v>
      </c>
      <c r="N3" s="69" t="s">
        <v>28</v>
      </c>
      <c r="O3" s="69" t="s">
        <v>28</v>
      </c>
      <c r="P3" s="69" t="s">
        <v>28</v>
      </c>
      <c r="Q3" s="69" t="s">
        <v>28</v>
      </c>
      <c r="R3" s="69" t="s">
        <v>28</v>
      </c>
      <c r="S3" s="69" t="s">
        <v>28</v>
      </c>
      <c r="T3" s="69" t="s">
        <v>28</v>
      </c>
      <c r="U3" s="69" t="s">
        <v>28</v>
      </c>
    </row>
    <row r="4" spans="1:21" ht="26.25" x14ac:dyDescent="0.45">
      <c r="A4" s="69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  <c r="R4" s="69" t="s">
        <v>2</v>
      </c>
      <c r="S4" s="69" t="s">
        <v>2</v>
      </c>
      <c r="T4" s="69" t="s">
        <v>2</v>
      </c>
      <c r="U4" s="69" t="s">
        <v>2</v>
      </c>
    </row>
    <row r="6" spans="1:21" ht="27" thickBot="1" x14ac:dyDescent="0.5">
      <c r="A6" s="70" t="s">
        <v>3</v>
      </c>
      <c r="C6" s="70" t="s">
        <v>30</v>
      </c>
      <c r="D6" s="70" t="s">
        <v>30</v>
      </c>
      <c r="E6" s="70" t="s">
        <v>30</v>
      </c>
      <c r="F6" s="70" t="s">
        <v>30</v>
      </c>
      <c r="G6" s="70" t="s">
        <v>30</v>
      </c>
      <c r="H6" s="70" t="s">
        <v>30</v>
      </c>
      <c r="I6" s="70" t="s">
        <v>30</v>
      </c>
      <c r="J6" s="70" t="s">
        <v>30</v>
      </c>
      <c r="K6" s="70" t="s">
        <v>30</v>
      </c>
      <c r="M6" s="70" t="s">
        <v>31</v>
      </c>
      <c r="N6" s="70" t="s">
        <v>31</v>
      </c>
      <c r="O6" s="70" t="s">
        <v>31</v>
      </c>
      <c r="P6" s="70" t="s">
        <v>31</v>
      </c>
      <c r="Q6" s="70" t="s">
        <v>31</v>
      </c>
      <c r="R6" s="70" t="s">
        <v>31</v>
      </c>
      <c r="S6" s="70" t="s">
        <v>31</v>
      </c>
      <c r="T6" s="70" t="s">
        <v>31</v>
      </c>
      <c r="U6" s="70" t="s">
        <v>31</v>
      </c>
    </row>
    <row r="7" spans="1:21" ht="27" thickBot="1" x14ac:dyDescent="0.5">
      <c r="A7" s="70" t="s">
        <v>3</v>
      </c>
      <c r="C7" s="56" t="s">
        <v>54</v>
      </c>
      <c r="E7" s="56" t="s">
        <v>55</v>
      </c>
      <c r="G7" s="56" t="s">
        <v>56</v>
      </c>
      <c r="I7" s="56" t="s">
        <v>22</v>
      </c>
      <c r="K7" s="56" t="s">
        <v>57</v>
      </c>
      <c r="M7" s="56" t="s">
        <v>54</v>
      </c>
      <c r="O7" s="56" t="s">
        <v>55</v>
      </c>
      <c r="Q7" s="56" t="s">
        <v>56</v>
      </c>
      <c r="S7" s="56" t="s">
        <v>22</v>
      </c>
      <c r="U7" s="56" t="s">
        <v>57</v>
      </c>
    </row>
    <row r="8" spans="1:21" ht="21" x14ac:dyDescent="0.55000000000000004">
      <c r="A8" s="62" t="s">
        <v>85</v>
      </c>
      <c r="C8" s="50">
        <v>0</v>
      </c>
      <c r="D8" s="50"/>
      <c r="E8" s="50">
        <f>VLOOKUP(A8,'درآمد ناشی از تغییر قیمت اوراق'!A:Q,9,0)</f>
        <v>34292269891</v>
      </c>
      <c r="F8" s="50"/>
      <c r="G8" s="50">
        <v>145902864</v>
      </c>
      <c r="H8" s="50"/>
      <c r="I8" s="50">
        <f>+G8+E8+C8</f>
        <v>34438172755</v>
      </c>
      <c r="J8" s="16"/>
      <c r="K8" s="39">
        <f t="shared" ref="K8:K37" si="0">+I8/$I$43</f>
        <v>4.450278114837812E-2</v>
      </c>
      <c r="L8" s="16"/>
      <c r="M8" s="50">
        <f>IFERROR(VLOOKUP(A8,'درآمد سود سهام'!A:S,19,0),0)</f>
        <v>0</v>
      </c>
      <c r="N8" s="50"/>
      <c r="O8" s="50">
        <f>VLOOKUP(A8,'درآمد ناشی از تغییر قیمت اوراق'!A:Q,17,0)</f>
        <v>6612252999</v>
      </c>
      <c r="P8" s="50"/>
      <c r="Q8" s="50">
        <f>VLOOKUP(A8,'درآمد ناشی از فروش'!A:Q,17,0)</f>
        <v>-1126678222</v>
      </c>
      <c r="R8" s="50"/>
      <c r="S8" s="50">
        <f>+M8+O8+Q8</f>
        <v>5485574777</v>
      </c>
      <c r="T8" s="16"/>
      <c r="U8" s="39">
        <f t="shared" ref="U8:U37" si="1">+S8/$S$43</f>
        <v>9.9868939176145283E-2</v>
      </c>
    </row>
    <row r="9" spans="1:21" ht="21" x14ac:dyDescent="0.55000000000000004">
      <c r="A9" s="62" t="s">
        <v>79</v>
      </c>
      <c r="C9" s="50">
        <v>0</v>
      </c>
      <c r="D9" s="50"/>
      <c r="E9" s="50">
        <f>VLOOKUP(A9,'درآمد ناشی از تغییر قیمت اوراق'!A:Q,9,0)</f>
        <v>2094462067</v>
      </c>
      <c r="F9" s="50"/>
      <c r="G9" s="50">
        <v>0</v>
      </c>
      <c r="H9" s="50"/>
      <c r="I9" s="50">
        <f t="shared" ref="I9:I37" si="2">+G9+E9+C9</f>
        <v>2094462067</v>
      </c>
      <c r="J9" s="16"/>
      <c r="K9" s="39">
        <f t="shared" si="0"/>
        <v>2.7065717932943413E-3</v>
      </c>
      <c r="L9" s="16"/>
      <c r="M9" s="50">
        <f>IFERROR(VLOOKUP(A9,'درآمد سود سهام'!A:S,19,0),0)</f>
        <v>3635119110</v>
      </c>
      <c r="N9" s="50"/>
      <c r="O9" s="50">
        <f>VLOOKUP(A9,'درآمد ناشی از تغییر قیمت اوراق'!A:Q,17,0)</f>
        <v>14839158754</v>
      </c>
      <c r="P9" s="50"/>
      <c r="Q9" s="50">
        <v>322390937</v>
      </c>
      <c r="R9" s="50"/>
      <c r="S9" s="50">
        <f t="shared" ref="S9:S42" si="3">+M9+O9+Q9</f>
        <v>18796668801</v>
      </c>
      <c r="T9" s="16"/>
      <c r="U9" s="39">
        <f t="shared" si="1"/>
        <v>0.3422072343397784</v>
      </c>
    </row>
    <row r="10" spans="1:21" ht="21" x14ac:dyDescent="0.55000000000000004">
      <c r="A10" s="62" t="s">
        <v>72</v>
      </c>
      <c r="C10" s="50">
        <v>0</v>
      </c>
      <c r="D10" s="50"/>
      <c r="E10" s="50">
        <f>VLOOKUP(A10,'درآمد ناشی از تغییر قیمت اوراق'!A:Q,9,0)</f>
        <v>-4771797385</v>
      </c>
      <c r="F10" s="50"/>
      <c r="G10" s="50">
        <v>0</v>
      </c>
      <c r="H10" s="50"/>
      <c r="I10" s="50">
        <f t="shared" si="2"/>
        <v>-4771797385</v>
      </c>
      <c r="J10" s="16"/>
      <c r="K10" s="39">
        <f t="shared" si="0"/>
        <v>-6.1663624321713238E-3</v>
      </c>
      <c r="L10" s="16"/>
      <c r="M10" s="50">
        <f>IFERROR(VLOOKUP(A10,'درآمد سود سهام'!A:S,19,0),0)</f>
        <v>1637306808</v>
      </c>
      <c r="N10" s="50"/>
      <c r="O10" s="50">
        <f>VLOOKUP(A10,'درآمد ناشی از تغییر قیمت اوراق'!A:Q,17,0)</f>
        <v>7338417999</v>
      </c>
      <c r="P10" s="50"/>
      <c r="Q10" s="50">
        <v>913335259</v>
      </c>
      <c r="R10" s="50"/>
      <c r="S10" s="50">
        <f t="shared" si="3"/>
        <v>9889060066</v>
      </c>
      <c r="T10" s="16"/>
      <c r="U10" s="39">
        <f t="shared" si="1"/>
        <v>0.18003764024536989</v>
      </c>
    </row>
    <row r="11" spans="1:21" s="19" customFormat="1" ht="21" x14ac:dyDescent="0.55000000000000004">
      <c r="A11" s="62" t="s">
        <v>83</v>
      </c>
      <c r="C11" s="50">
        <v>0</v>
      </c>
      <c r="D11" s="51"/>
      <c r="E11" s="50">
        <f>VLOOKUP(A11,'درآمد ناشی از تغییر قیمت اوراق'!A:Q,9,0)</f>
        <v>7553617520</v>
      </c>
      <c r="F11" s="51"/>
      <c r="G11" s="50">
        <v>0</v>
      </c>
      <c r="H11" s="51"/>
      <c r="I11" s="50">
        <f t="shared" si="2"/>
        <v>7553617520</v>
      </c>
      <c r="K11" s="39">
        <f t="shared" si="0"/>
        <v>9.7611737348146273E-3</v>
      </c>
      <c r="M11" s="50">
        <f>IFERROR(VLOOKUP(A11,'درآمد سود سهام'!A:S,19,0),0)</f>
        <v>1345179875</v>
      </c>
      <c r="N11" s="51"/>
      <c r="O11" s="50">
        <f>VLOOKUP(A11,'درآمد ناشی از تغییر قیمت اوراق'!A:Q,17,0)</f>
        <v>-2453691890</v>
      </c>
      <c r="P11" s="51"/>
      <c r="Q11" s="50">
        <v>-839720291</v>
      </c>
      <c r="R11" s="51"/>
      <c r="S11" s="50">
        <f t="shared" si="3"/>
        <v>-1948232306</v>
      </c>
      <c r="U11" s="39">
        <f t="shared" si="1"/>
        <v>-3.5469007638853529E-2</v>
      </c>
    </row>
    <row r="12" spans="1:21" ht="21" x14ac:dyDescent="0.55000000000000004">
      <c r="A12" s="62" t="s">
        <v>81</v>
      </c>
      <c r="C12" s="50">
        <v>0</v>
      </c>
      <c r="D12" s="50"/>
      <c r="E12" s="50">
        <f>VLOOKUP(A12,'درآمد ناشی از تغییر قیمت اوراق'!A:Q,9,0)</f>
        <v>10213388323</v>
      </c>
      <c r="F12" s="50"/>
      <c r="G12" s="50">
        <v>0</v>
      </c>
      <c r="H12" s="50"/>
      <c r="I12" s="50">
        <f t="shared" si="2"/>
        <v>10213388323</v>
      </c>
      <c r="J12" s="16"/>
      <c r="K12" s="39">
        <f t="shared" si="0"/>
        <v>1.3198266602454344E-2</v>
      </c>
      <c r="L12" s="16"/>
      <c r="M12" s="50">
        <f>IFERROR(VLOOKUP(A12,'درآمد سود سهام'!A:S,19,0),0)</f>
        <v>657840200</v>
      </c>
      <c r="N12" s="50"/>
      <c r="O12" s="50">
        <f>VLOOKUP(A12,'درآمد ناشی از تغییر قیمت اوراق'!A:Q,17,0)</f>
        <v>-8239982861</v>
      </c>
      <c r="P12" s="50"/>
      <c r="Q12" s="50">
        <v>0</v>
      </c>
      <c r="R12" s="50"/>
      <c r="S12" s="50">
        <f t="shared" si="3"/>
        <v>-7582142661</v>
      </c>
      <c r="T12" s="16"/>
      <c r="U12" s="39">
        <f t="shared" si="1"/>
        <v>-0.13803850553840791</v>
      </c>
    </row>
    <row r="13" spans="1:21" ht="21" x14ac:dyDescent="0.55000000000000004">
      <c r="A13" s="62" t="s">
        <v>73</v>
      </c>
      <c r="C13" s="50">
        <v>0</v>
      </c>
      <c r="D13" s="50"/>
      <c r="E13" s="50">
        <f>VLOOKUP(A13,'درآمد ناشی از تغییر قیمت اوراق'!A:Q,9,0)</f>
        <v>13452842246</v>
      </c>
      <c r="F13" s="50"/>
      <c r="G13" s="50">
        <v>-2077</v>
      </c>
      <c r="H13" s="50"/>
      <c r="I13" s="50">
        <f t="shared" si="2"/>
        <v>13452840169</v>
      </c>
      <c r="J13" s="16"/>
      <c r="K13" s="39">
        <f t="shared" si="0"/>
        <v>1.7384453180031012E-2</v>
      </c>
      <c r="L13" s="16"/>
      <c r="M13" s="50">
        <f>IFERROR(VLOOKUP(A13,'درآمد سود سهام'!A:S,19,0),0)</f>
        <v>2514004850</v>
      </c>
      <c r="N13" s="50"/>
      <c r="O13" s="50">
        <f>VLOOKUP(A13,'درآمد ناشی از تغییر قیمت اوراق'!A:Q,17,0)</f>
        <v>-8409835167</v>
      </c>
      <c r="P13" s="50"/>
      <c r="Q13" s="50">
        <v>-5409564</v>
      </c>
      <c r="R13" s="50"/>
      <c r="S13" s="50">
        <f t="shared" si="3"/>
        <v>-5901239881</v>
      </c>
      <c r="T13" s="16"/>
      <c r="U13" s="39">
        <f t="shared" si="1"/>
        <v>-0.10743642930736623</v>
      </c>
    </row>
    <row r="14" spans="1:21" ht="21" x14ac:dyDescent="0.55000000000000004">
      <c r="A14" s="62" t="s">
        <v>78</v>
      </c>
      <c r="C14" s="50">
        <v>0</v>
      </c>
      <c r="D14" s="50"/>
      <c r="E14" s="50">
        <f>VLOOKUP(A14,'درآمد ناشی از تغییر قیمت اوراق'!A:Q,9,0)</f>
        <v>8333417355</v>
      </c>
      <c r="F14" s="50"/>
      <c r="G14" s="50">
        <v>0</v>
      </c>
      <c r="H14" s="50"/>
      <c r="I14" s="50">
        <f t="shared" si="2"/>
        <v>8333417355</v>
      </c>
      <c r="J14" s="16"/>
      <c r="K14" s="39">
        <f t="shared" si="0"/>
        <v>1.0768871258241094E-2</v>
      </c>
      <c r="L14" s="16"/>
      <c r="M14" s="50">
        <f>IFERROR(VLOOKUP(A14,'درآمد سود سهام'!A:S,19,0),0)</f>
        <v>1418459910</v>
      </c>
      <c r="N14" s="50"/>
      <c r="O14" s="50">
        <f>VLOOKUP(A14,'درآمد ناشی از تغییر قیمت اوراق'!A:Q,17,0)</f>
        <v>-13974449262</v>
      </c>
      <c r="P14" s="50"/>
      <c r="Q14" s="50">
        <v>-1020890215</v>
      </c>
      <c r="R14" s="50"/>
      <c r="S14" s="50">
        <f t="shared" si="3"/>
        <v>-13576879567</v>
      </c>
      <c r="T14" s="16"/>
      <c r="U14" s="39">
        <f t="shared" si="1"/>
        <v>-0.24717711722090568</v>
      </c>
    </row>
    <row r="15" spans="1:21" ht="21" x14ac:dyDescent="0.55000000000000004">
      <c r="A15" s="62" t="s">
        <v>17</v>
      </c>
      <c r="C15" s="50">
        <v>0</v>
      </c>
      <c r="D15" s="50"/>
      <c r="E15" s="50">
        <f>VLOOKUP(A15,'درآمد ناشی از تغییر قیمت اوراق'!A:Q,9,0)</f>
        <v>2173881096</v>
      </c>
      <c r="F15" s="50"/>
      <c r="G15" s="50">
        <v>0</v>
      </c>
      <c r="H15" s="50"/>
      <c r="I15" s="50">
        <f t="shared" si="2"/>
        <v>2173881096</v>
      </c>
      <c r="J15" s="16"/>
      <c r="K15" s="39">
        <f t="shared" si="0"/>
        <v>2.8092011543742069E-3</v>
      </c>
      <c r="L15" s="16"/>
      <c r="M15" s="50">
        <f>IFERROR(VLOOKUP(A15,'درآمد سود سهام'!A:S,19,0),0)</f>
        <v>0</v>
      </c>
      <c r="N15" s="50"/>
      <c r="O15" s="50">
        <f>VLOOKUP(A15,'درآمد ناشی از تغییر قیمت اوراق'!A:Q,17,0)</f>
        <v>2173881096</v>
      </c>
      <c r="P15" s="50"/>
      <c r="Q15" s="50">
        <v>0</v>
      </c>
      <c r="R15" s="50"/>
      <c r="S15" s="50">
        <f t="shared" si="3"/>
        <v>2173881096</v>
      </c>
      <c r="T15" s="16"/>
      <c r="U15" s="39">
        <f t="shared" si="1"/>
        <v>3.9577110472155001E-2</v>
      </c>
    </row>
    <row r="16" spans="1:21" ht="21" x14ac:dyDescent="0.55000000000000004">
      <c r="A16" s="62" t="s">
        <v>74</v>
      </c>
      <c r="C16" s="50">
        <v>0</v>
      </c>
      <c r="D16" s="50"/>
      <c r="E16" s="50">
        <f>VLOOKUP(A16,'درآمد ناشی از تغییر قیمت اوراق'!A:Q,9,0)</f>
        <v>7089301028</v>
      </c>
      <c r="F16" s="50"/>
      <c r="G16" s="50">
        <v>0</v>
      </c>
      <c r="H16" s="50"/>
      <c r="I16" s="50">
        <f t="shared" si="2"/>
        <v>7089301028</v>
      </c>
      <c r="J16" s="16"/>
      <c r="K16" s="39">
        <f t="shared" si="0"/>
        <v>9.1611600414615562E-3</v>
      </c>
      <c r="L16" s="16"/>
      <c r="M16" s="50">
        <f>IFERROR(VLOOKUP(A16,'درآمد سود سهام'!A:S,19,0),0)</f>
        <v>0</v>
      </c>
      <c r="N16" s="50"/>
      <c r="O16" s="50">
        <f>VLOOKUP(A16,'درآمد ناشی از تغییر قیمت اوراق'!A:Q,17,0)</f>
        <v>12136742102</v>
      </c>
      <c r="P16" s="50"/>
      <c r="Q16" s="50">
        <v>79141332</v>
      </c>
      <c r="R16" s="50"/>
      <c r="S16" s="50">
        <f t="shared" si="3"/>
        <v>12215883434</v>
      </c>
      <c r="T16" s="16"/>
      <c r="U16" s="39">
        <f t="shared" si="1"/>
        <v>0.22239917770662934</v>
      </c>
    </row>
    <row r="17" spans="1:21" ht="21" x14ac:dyDescent="0.55000000000000004">
      <c r="A17" s="62" t="s">
        <v>90</v>
      </c>
      <c r="C17" s="50">
        <v>0</v>
      </c>
      <c r="D17" s="50"/>
      <c r="E17" s="50">
        <f>VLOOKUP(A17,'درآمد ناشی از تغییر قیمت اوراق'!A:Q,9,0)</f>
        <v>16194209603</v>
      </c>
      <c r="F17" s="50"/>
      <c r="G17" s="50">
        <v>0</v>
      </c>
      <c r="H17" s="50"/>
      <c r="I17" s="50">
        <f t="shared" si="2"/>
        <v>16194209603</v>
      </c>
      <c r="J17" s="16"/>
      <c r="K17" s="39">
        <f t="shared" si="0"/>
        <v>2.092699200275187E-2</v>
      </c>
      <c r="L17" s="16"/>
      <c r="M17" s="50">
        <f>IFERROR(VLOOKUP(A17,'درآمد سود سهام'!A:S,19,0),0)</f>
        <v>1599701760</v>
      </c>
      <c r="N17" s="50"/>
      <c r="O17" s="50">
        <f>VLOOKUP(A17,'درآمد ناشی از تغییر قیمت اوراق'!A:Q,17,0)</f>
        <v>-19980195912</v>
      </c>
      <c r="P17" s="50"/>
      <c r="Q17" s="50">
        <v>-6262821130</v>
      </c>
      <c r="R17" s="50"/>
      <c r="S17" s="50">
        <f t="shared" si="3"/>
        <v>-24643315282</v>
      </c>
      <c r="T17" s="16"/>
      <c r="U17" s="39">
        <f t="shared" si="1"/>
        <v>-0.44864975049024464</v>
      </c>
    </row>
    <row r="18" spans="1:21" ht="21" x14ac:dyDescent="0.55000000000000004">
      <c r="A18" s="62" t="s">
        <v>77</v>
      </c>
      <c r="C18" s="50">
        <v>0</v>
      </c>
      <c r="D18" s="50"/>
      <c r="E18" s="50">
        <f>VLOOKUP(A18,'درآمد ناشی از تغییر قیمت اوراق'!A:Q,9,0)</f>
        <v>914886963</v>
      </c>
      <c r="F18" s="50"/>
      <c r="G18" s="50">
        <v>-4494</v>
      </c>
      <c r="H18" s="50"/>
      <c r="I18" s="50">
        <f t="shared" si="2"/>
        <v>914882469</v>
      </c>
      <c r="J18" s="16"/>
      <c r="K18" s="39">
        <f t="shared" si="0"/>
        <v>1.1822582627727697E-3</v>
      </c>
      <c r="L18" s="16"/>
      <c r="M18" s="50">
        <f>IFERROR(VLOOKUP(A18,'درآمد سود سهام'!A:S,19,0),0)</f>
        <v>0</v>
      </c>
      <c r="N18" s="50"/>
      <c r="O18" s="50">
        <f>VLOOKUP(A18,'درآمد ناشی از تغییر قیمت اوراق'!A:Q,17,0)</f>
        <v>-12446423996</v>
      </c>
      <c r="P18" s="50"/>
      <c r="Q18" s="50">
        <v>0</v>
      </c>
      <c r="R18" s="50"/>
      <c r="S18" s="50">
        <f t="shared" si="3"/>
        <v>-12446423996</v>
      </c>
      <c r="T18" s="16"/>
      <c r="U18" s="39">
        <f t="shared" si="1"/>
        <v>-0.22659633886110803</v>
      </c>
    </row>
    <row r="19" spans="1:21" ht="21" x14ac:dyDescent="0.55000000000000004">
      <c r="A19" s="62" t="s">
        <v>68</v>
      </c>
      <c r="C19" s="50">
        <v>0</v>
      </c>
      <c r="D19" s="50"/>
      <c r="E19" s="50">
        <f>VLOOKUP(A19,'درآمد ناشی از تغییر قیمت اوراق'!A:Q,9,0)</f>
        <v>81256438574</v>
      </c>
      <c r="F19" s="50"/>
      <c r="G19" s="50">
        <v>0</v>
      </c>
      <c r="H19" s="50"/>
      <c r="I19" s="50">
        <f t="shared" si="2"/>
        <v>81256438574</v>
      </c>
      <c r="J19" s="16"/>
      <c r="K19" s="39">
        <f t="shared" si="0"/>
        <v>0.10500375639791554</v>
      </c>
      <c r="L19" s="16"/>
      <c r="M19" s="50">
        <f>IFERROR(VLOOKUP(A19,'درآمد سود سهام'!A:S,19,0),0)</f>
        <v>34459554470</v>
      </c>
      <c r="N19" s="50"/>
      <c r="O19" s="50">
        <f>VLOOKUP(A19,'درآمد ناشی از تغییر قیمت اوراق'!A:Q,17,0)</f>
        <v>-344219674294</v>
      </c>
      <c r="P19" s="50"/>
      <c r="Q19" s="50">
        <v>-42209000905</v>
      </c>
      <c r="R19" s="50"/>
      <c r="S19" s="50">
        <f t="shared" si="3"/>
        <v>-351969120729</v>
      </c>
      <c r="T19" s="16"/>
      <c r="U19" s="39">
        <f t="shared" si="1"/>
        <v>-6.4078577248361581</v>
      </c>
    </row>
    <row r="20" spans="1:21" ht="21" x14ac:dyDescent="0.55000000000000004">
      <c r="A20" s="62" t="s">
        <v>86</v>
      </c>
      <c r="C20" s="50">
        <v>0</v>
      </c>
      <c r="D20" s="50"/>
      <c r="E20" s="50">
        <f>VLOOKUP(A20,'درآمد ناشی از تغییر قیمت اوراق'!A:Q,9,0)</f>
        <v>8892714900</v>
      </c>
      <c r="F20" s="50"/>
      <c r="G20" s="50">
        <v>4469513012</v>
      </c>
      <c r="H20" s="50"/>
      <c r="I20" s="50">
        <f t="shared" si="2"/>
        <v>13362227912</v>
      </c>
      <c r="J20" s="16"/>
      <c r="K20" s="39">
        <f t="shared" si="0"/>
        <v>1.7267359353035035E-2</v>
      </c>
      <c r="L20" s="16"/>
      <c r="M20" s="50">
        <f>IFERROR(VLOOKUP(A20,'درآمد سود سهام'!A:S,19,0),0)</f>
        <v>1379146652</v>
      </c>
      <c r="N20" s="50"/>
      <c r="O20" s="50">
        <f>VLOOKUP(A20,'درآمد ناشی از تغییر قیمت اوراق'!A:Q,17,0)</f>
        <v>13400638369</v>
      </c>
      <c r="P20" s="50"/>
      <c r="Q20" s="50">
        <v>3917271408</v>
      </c>
      <c r="R20" s="50"/>
      <c r="S20" s="50">
        <f t="shared" si="3"/>
        <v>18697056429</v>
      </c>
      <c r="T20" s="16"/>
      <c r="U20" s="39">
        <f t="shared" si="1"/>
        <v>0.3403937175571487</v>
      </c>
    </row>
    <row r="21" spans="1:21" ht="21" x14ac:dyDescent="0.55000000000000004">
      <c r="A21" s="62" t="s">
        <v>84</v>
      </c>
      <c r="C21" s="50">
        <v>0</v>
      </c>
      <c r="D21" s="50"/>
      <c r="E21" s="50">
        <f>VLOOKUP(A21,'درآمد ناشی از تغییر قیمت اوراق'!A:Q,9,0)</f>
        <v>4620914466</v>
      </c>
      <c r="F21" s="50"/>
      <c r="G21" s="50">
        <v>0</v>
      </c>
      <c r="H21" s="50"/>
      <c r="I21" s="50">
        <f t="shared" si="2"/>
        <v>4620914466</v>
      </c>
      <c r="J21" s="16"/>
      <c r="K21" s="39">
        <f t="shared" si="0"/>
        <v>5.9713837504899447E-3</v>
      </c>
      <c r="L21" s="16"/>
      <c r="M21" s="50">
        <f>IFERROR(VLOOKUP(A21,'درآمد سود سهام'!A:S,19,0),0)</f>
        <v>0</v>
      </c>
      <c r="N21" s="50"/>
      <c r="O21" s="50">
        <f>VLOOKUP(A21,'درآمد ناشی از تغییر قیمت اوراق'!A:Q,17,0)</f>
        <v>6377108346</v>
      </c>
      <c r="P21" s="50"/>
      <c r="Q21" s="50">
        <v>98059514</v>
      </c>
      <c r="R21" s="50"/>
      <c r="S21" s="50">
        <f t="shared" si="3"/>
        <v>6475167860</v>
      </c>
      <c r="T21" s="16"/>
      <c r="U21" s="39">
        <f t="shared" si="1"/>
        <v>0.11788521193385799</v>
      </c>
    </row>
    <row r="22" spans="1:21" ht="21" x14ac:dyDescent="0.55000000000000004">
      <c r="A22" s="62" t="s">
        <v>15</v>
      </c>
      <c r="C22" s="50">
        <v>0</v>
      </c>
      <c r="D22" s="50"/>
      <c r="E22" s="50">
        <f>VLOOKUP(A22,'درآمد ناشی از تغییر قیمت اوراق'!A:Q,9,0)</f>
        <v>9213533642</v>
      </c>
      <c r="F22" s="50"/>
      <c r="G22" s="50">
        <v>8880945744</v>
      </c>
      <c r="H22" s="50"/>
      <c r="I22" s="50">
        <f t="shared" si="2"/>
        <v>18094479386</v>
      </c>
      <c r="J22" s="16"/>
      <c r="K22" s="39">
        <f t="shared" si="0"/>
        <v>2.3382618521538261E-2</v>
      </c>
      <c r="L22" s="16"/>
      <c r="M22" s="50">
        <f>IFERROR(VLOOKUP(A22,'درآمد سود سهام'!A:S,19,0),0)</f>
        <v>0</v>
      </c>
      <c r="N22" s="50"/>
      <c r="O22" s="50">
        <f>VLOOKUP(A22,'درآمد ناشی از تغییر قیمت اوراق'!A:Q,17,0)</f>
        <v>18624334599</v>
      </c>
      <c r="P22" s="50"/>
      <c r="Q22" s="50">
        <v>10978067086</v>
      </c>
      <c r="R22" s="50"/>
      <c r="S22" s="50">
        <f t="shared" si="3"/>
        <v>29602401685</v>
      </c>
      <c r="T22" s="16"/>
      <c r="U22" s="39">
        <f t="shared" si="1"/>
        <v>0.53893358007670555</v>
      </c>
    </row>
    <row r="23" spans="1:21" ht="21" x14ac:dyDescent="0.55000000000000004">
      <c r="A23" s="62" t="s">
        <v>82</v>
      </c>
      <c r="C23" s="50">
        <v>0</v>
      </c>
      <c r="D23" s="50"/>
      <c r="E23" s="50">
        <f>VLOOKUP(A23,'درآمد ناشی از تغییر قیمت اوراق'!A:Q,9,0)</f>
        <v>4107032965</v>
      </c>
      <c r="F23" s="50"/>
      <c r="G23" s="50">
        <v>0</v>
      </c>
      <c r="H23" s="50"/>
      <c r="I23" s="50">
        <f t="shared" si="2"/>
        <v>4107032965</v>
      </c>
      <c r="J23" s="16"/>
      <c r="K23" s="39">
        <f t="shared" si="0"/>
        <v>5.3073195988318778E-3</v>
      </c>
      <c r="L23" s="16"/>
      <c r="M23" s="50">
        <f>IFERROR(VLOOKUP(A23,'درآمد سود سهام'!A:S,19,0),0)</f>
        <v>489586020</v>
      </c>
      <c r="N23" s="50"/>
      <c r="O23" s="50">
        <f>VLOOKUP(A23,'درآمد ناشی از تغییر قیمت اوراق'!A:Q,17,0)</f>
        <v>-9823775653</v>
      </c>
      <c r="P23" s="50"/>
      <c r="Q23" s="50">
        <v>-545826993</v>
      </c>
      <c r="R23" s="50"/>
      <c r="S23" s="50">
        <f t="shared" si="3"/>
        <v>-9880016626</v>
      </c>
      <c r="T23" s="16"/>
      <c r="U23" s="39">
        <f t="shared" si="1"/>
        <v>-0.17987299774280299</v>
      </c>
    </row>
    <row r="24" spans="1:21" ht="21" x14ac:dyDescent="0.55000000000000004">
      <c r="A24" s="62" t="s">
        <v>69</v>
      </c>
      <c r="C24" s="50">
        <v>0</v>
      </c>
      <c r="D24" s="50"/>
      <c r="E24" s="50">
        <f>VLOOKUP(A24,'درآمد ناشی از تغییر قیمت اوراق'!A:Q,9,0)</f>
        <v>-886709761</v>
      </c>
      <c r="F24" s="50"/>
      <c r="G24" s="50">
        <v>0</v>
      </c>
      <c r="H24" s="50"/>
      <c r="I24" s="50">
        <f t="shared" si="2"/>
        <v>-886709761</v>
      </c>
      <c r="J24" s="16"/>
      <c r="K24" s="39">
        <f t="shared" si="0"/>
        <v>-1.1458520379884094E-3</v>
      </c>
      <c r="L24" s="16"/>
      <c r="M24" s="50">
        <f>IFERROR(VLOOKUP(A24,'درآمد سود سهام'!A:S,19,0),0)</f>
        <v>1451584000</v>
      </c>
      <c r="N24" s="50"/>
      <c r="O24" s="50">
        <f>VLOOKUP(A24,'درآمد ناشی از تغییر قیمت اوراق'!A:Q,17,0)</f>
        <v>-5496986635</v>
      </c>
      <c r="P24" s="50"/>
      <c r="Q24" s="50">
        <v>2712825358</v>
      </c>
      <c r="R24" s="50"/>
      <c r="S24" s="50">
        <f t="shared" si="3"/>
        <v>-1332577277</v>
      </c>
      <c r="T24" s="16"/>
      <c r="U24" s="39">
        <f t="shared" si="1"/>
        <v>-2.4260553257284729E-2</v>
      </c>
    </row>
    <row r="25" spans="1:21" ht="21" x14ac:dyDescent="0.55000000000000004">
      <c r="A25" s="62" t="s">
        <v>80</v>
      </c>
      <c r="C25" s="50">
        <v>0</v>
      </c>
      <c r="D25" s="50"/>
      <c r="E25" s="50">
        <f>VLOOKUP(A25,'درآمد ناشی از تغییر قیمت اوراق'!A:Q,9,0)</f>
        <v>248342967361</v>
      </c>
      <c r="F25" s="50"/>
      <c r="G25" s="50">
        <v>27028351953</v>
      </c>
      <c r="H25" s="50"/>
      <c r="I25" s="50">
        <f t="shared" si="2"/>
        <v>275371319314</v>
      </c>
      <c r="J25" s="16"/>
      <c r="K25" s="39">
        <f t="shared" si="0"/>
        <v>0.35584900642534367</v>
      </c>
      <c r="L25" s="16"/>
      <c r="M25" s="50">
        <f>IFERROR(VLOOKUP(A25,'درآمد سود سهام'!A:S,19,0),0)</f>
        <v>0</v>
      </c>
      <c r="N25" s="50"/>
      <c r="O25" s="50">
        <f>VLOOKUP(A25,'درآمد ناشی از تغییر قیمت اوراق'!A:Q,17,0)</f>
        <v>356335308438</v>
      </c>
      <c r="P25" s="50"/>
      <c r="Q25" s="50">
        <v>10827854888</v>
      </c>
      <c r="R25" s="50"/>
      <c r="S25" s="50">
        <f t="shared" si="3"/>
        <v>367163163326</v>
      </c>
      <c r="T25" s="16"/>
      <c r="U25" s="39">
        <f t="shared" si="1"/>
        <v>6.6844764890761033</v>
      </c>
    </row>
    <row r="26" spans="1:21" ht="21" x14ac:dyDescent="0.55000000000000004">
      <c r="A26" s="62" t="s">
        <v>67</v>
      </c>
      <c r="C26" s="50">
        <v>0</v>
      </c>
      <c r="D26" s="50"/>
      <c r="E26" s="50">
        <f>VLOOKUP(A26,'درآمد ناشی از تغییر قیمت اوراق'!A:Q,9,0)</f>
        <v>36123914192</v>
      </c>
      <c r="F26" s="50"/>
      <c r="G26" s="50">
        <v>0</v>
      </c>
      <c r="H26" s="50"/>
      <c r="I26" s="50">
        <f t="shared" si="2"/>
        <v>36123914192</v>
      </c>
      <c r="J26" s="16"/>
      <c r="K26" s="39">
        <f t="shared" si="0"/>
        <v>4.6681183085590987E-2</v>
      </c>
      <c r="L26" s="16"/>
      <c r="M26" s="50">
        <f>IFERROR(VLOOKUP(A26,'درآمد سود سهام'!A:S,19,0),0)</f>
        <v>0</v>
      </c>
      <c r="N26" s="50"/>
      <c r="O26" s="50">
        <f>VLOOKUP(A26,'درآمد ناشی از تغییر قیمت اوراق'!A:Q,17,0)</f>
        <v>-34275909656</v>
      </c>
      <c r="P26" s="50"/>
      <c r="Q26" s="50">
        <v>-4252794619</v>
      </c>
      <c r="R26" s="50"/>
      <c r="S26" s="50">
        <f t="shared" si="3"/>
        <v>-38528704275</v>
      </c>
      <c r="T26" s="16"/>
      <c r="U26" s="39">
        <f t="shared" si="1"/>
        <v>-0.70144350960429236</v>
      </c>
    </row>
    <row r="27" spans="1:21" ht="21" x14ac:dyDescent="0.55000000000000004">
      <c r="A27" s="62" t="s">
        <v>16</v>
      </c>
      <c r="C27" s="50">
        <v>0</v>
      </c>
      <c r="D27" s="50"/>
      <c r="E27" s="50">
        <f>VLOOKUP(A27,'درآمد ناشی از تغییر قیمت اوراق'!A:Q,9,0)</f>
        <v>18876124514</v>
      </c>
      <c r="F27" s="50"/>
      <c r="G27" s="50">
        <v>0</v>
      </c>
      <c r="H27" s="50"/>
      <c r="I27" s="50">
        <f t="shared" si="2"/>
        <v>18876124514</v>
      </c>
      <c r="J27" s="16"/>
      <c r="K27" s="39">
        <f t="shared" si="0"/>
        <v>2.4392700627652024E-2</v>
      </c>
      <c r="L27" s="16"/>
      <c r="M27" s="50">
        <f>IFERROR(VLOOKUP(A27,'درآمد سود سهام'!A:S,19,0),0)</f>
        <v>0</v>
      </c>
      <c r="N27" s="50"/>
      <c r="O27" s="50">
        <f>VLOOKUP(A27,'درآمد ناشی از تغییر قیمت اوراق'!A:Q,17,0)</f>
        <v>27641412498</v>
      </c>
      <c r="P27" s="50"/>
      <c r="Q27" s="50">
        <v>0</v>
      </c>
      <c r="R27" s="50"/>
      <c r="S27" s="50">
        <f t="shared" si="3"/>
        <v>27641412498</v>
      </c>
      <c r="T27" s="16"/>
      <c r="U27" s="39">
        <f t="shared" si="1"/>
        <v>0.50323232400000217</v>
      </c>
    </row>
    <row r="28" spans="1:21" ht="21" x14ac:dyDescent="0.55000000000000004">
      <c r="A28" s="62" t="s">
        <v>66</v>
      </c>
      <c r="C28" s="50">
        <v>0</v>
      </c>
      <c r="D28" s="50"/>
      <c r="E28" s="50">
        <f>VLOOKUP(A28,'درآمد ناشی از تغییر قیمت اوراق'!A:Q,9,0)</f>
        <v>2689908247</v>
      </c>
      <c r="F28" s="50"/>
      <c r="G28" s="50">
        <v>0</v>
      </c>
      <c r="H28" s="50"/>
      <c r="I28" s="50">
        <f t="shared" si="2"/>
        <v>2689908247</v>
      </c>
      <c r="J28" s="16"/>
      <c r="K28" s="39">
        <f t="shared" si="0"/>
        <v>3.4760380255098827E-3</v>
      </c>
      <c r="L28" s="16"/>
      <c r="M28" s="50">
        <f>IFERROR(VLOOKUP(A28,'درآمد سود سهام'!A:S,19,0),0)</f>
        <v>0</v>
      </c>
      <c r="N28" s="50"/>
      <c r="O28" s="50">
        <f>VLOOKUP(A28,'درآمد ناشی از تغییر قیمت اوراق'!A:Q,17,0)</f>
        <v>-32075262707</v>
      </c>
      <c r="P28" s="50"/>
      <c r="Q28" s="50">
        <v>0</v>
      </c>
      <c r="R28" s="50"/>
      <c r="S28" s="50">
        <f t="shared" si="3"/>
        <v>-32075262707</v>
      </c>
      <c r="T28" s="16"/>
      <c r="U28" s="39">
        <f t="shared" si="1"/>
        <v>-0.58395384085824553</v>
      </c>
    </row>
    <row r="29" spans="1:21" ht="21" x14ac:dyDescent="0.55000000000000004">
      <c r="A29" s="62" t="s">
        <v>92</v>
      </c>
      <c r="C29" s="50">
        <v>0</v>
      </c>
      <c r="D29" s="50"/>
      <c r="E29" s="50">
        <f>VLOOKUP(A29,'درآمد ناشی از تغییر قیمت اوراق'!A:Q,9,0)</f>
        <v>19641757818</v>
      </c>
      <c r="F29" s="50"/>
      <c r="G29" s="50">
        <v>-4875452589</v>
      </c>
      <c r="H29" s="50"/>
      <c r="I29" s="50">
        <f t="shared" si="2"/>
        <v>14766305229</v>
      </c>
      <c r="J29" s="16"/>
      <c r="K29" s="39">
        <f t="shared" si="0"/>
        <v>1.908178040256011E-2</v>
      </c>
      <c r="L29" s="16"/>
      <c r="M29" s="50">
        <f>IFERROR(VLOOKUP(A29,'درآمد سود سهام'!A:S,19,0),0)</f>
        <v>23391482310</v>
      </c>
      <c r="N29" s="50"/>
      <c r="O29" s="50">
        <f>VLOOKUP(A29,'درآمد ناشی از تغییر قیمت اوراق'!A:Q,17,0)</f>
        <v>-21823526393</v>
      </c>
      <c r="P29" s="50"/>
      <c r="Q29" s="50">
        <v>-14512870555</v>
      </c>
      <c r="R29" s="50"/>
      <c r="S29" s="50">
        <f t="shared" si="3"/>
        <v>-12944914638</v>
      </c>
      <c r="T29" s="16"/>
      <c r="U29" s="39">
        <f t="shared" si="1"/>
        <v>-0.23567172906716438</v>
      </c>
    </row>
    <row r="30" spans="1:21" ht="21" x14ac:dyDescent="0.55000000000000004">
      <c r="A30" s="62" t="s">
        <v>76</v>
      </c>
      <c r="C30" s="50">
        <v>0</v>
      </c>
      <c r="D30" s="50"/>
      <c r="E30" s="50">
        <f>VLOOKUP(A30,'درآمد ناشی از تغییر قیمت اوراق'!A:Q,9,0)</f>
        <v>9658154610</v>
      </c>
      <c r="F30" s="50"/>
      <c r="G30" s="50">
        <v>0</v>
      </c>
      <c r="H30" s="50"/>
      <c r="I30" s="50">
        <f t="shared" si="2"/>
        <v>9658154610</v>
      </c>
      <c r="J30" s="16"/>
      <c r="K30" s="39">
        <f t="shared" si="0"/>
        <v>1.2480764991912221E-2</v>
      </c>
      <c r="L30" s="16"/>
      <c r="M30" s="50">
        <f>IFERROR(VLOOKUP(A30,'درآمد سود سهام'!A:S,19,0),0)</f>
        <v>0</v>
      </c>
      <c r="N30" s="50"/>
      <c r="O30" s="50">
        <f>VLOOKUP(A30,'درآمد ناشی از تغییر قیمت اوراق'!A:Q,17,0)</f>
        <v>-4417650877</v>
      </c>
      <c r="P30" s="50"/>
      <c r="Q30" s="50">
        <v>0</v>
      </c>
      <c r="R30" s="50"/>
      <c r="S30" s="50">
        <f t="shared" si="3"/>
        <v>-4417650877</v>
      </c>
      <c r="T30" s="16"/>
      <c r="U30" s="39">
        <f t="shared" si="1"/>
        <v>-8.0426596058150474E-2</v>
      </c>
    </row>
    <row r="31" spans="1:21" ht="21" x14ac:dyDescent="0.55000000000000004">
      <c r="A31" s="62" t="s">
        <v>71</v>
      </c>
      <c r="C31" s="50">
        <v>0</v>
      </c>
      <c r="D31" s="50"/>
      <c r="E31" s="50">
        <f>VLOOKUP(A31,'درآمد ناشی از تغییر قیمت اوراق'!A:Q,9,0)</f>
        <v>6775386549</v>
      </c>
      <c r="F31" s="50"/>
      <c r="G31" s="50">
        <v>0</v>
      </c>
      <c r="H31" s="50"/>
      <c r="I31" s="50">
        <f t="shared" si="2"/>
        <v>6775386549</v>
      </c>
      <c r="J31" s="16"/>
      <c r="K31" s="39">
        <f t="shared" si="0"/>
        <v>8.7555035782795523E-3</v>
      </c>
      <c r="L31" s="16"/>
      <c r="M31" s="50">
        <f>IFERROR(VLOOKUP(A31,'درآمد سود سهام'!A:S,19,0),0)</f>
        <v>597026400</v>
      </c>
      <c r="N31" s="50"/>
      <c r="O31" s="50">
        <f>VLOOKUP(A31,'درآمد ناشی از تغییر قیمت اوراق'!A:Q,17,0)</f>
        <v>-18028819968</v>
      </c>
      <c r="P31" s="50"/>
      <c r="Q31" s="50">
        <v>0</v>
      </c>
      <c r="R31" s="50"/>
      <c r="S31" s="50">
        <f t="shared" si="3"/>
        <v>-17431793568</v>
      </c>
      <c r="T31" s="16"/>
      <c r="U31" s="39">
        <f t="shared" si="1"/>
        <v>-0.31735867294580722</v>
      </c>
    </row>
    <row r="32" spans="1:21" ht="21" x14ac:dyDescent="0.55000000000000004">
      <c r="A32" s="62" t="s">
        <v>93</v>
      </c>
      <c r="C32" s="50">
        <v>0</v>
      </c>
      <c r="D32" s="50"/>
      <c r="E32" s="50">
        <f>VLOOKUP(A32,'درآمد ناشی از تغییر قیمت اوراق'!A:Q,9,0)</f>
        <v>15534988283</v>
      </c>
      <c r="F32" s="50"/>
      <c r="G32" s="50">
        <v>0</v>
      </c>
      <c r="H32" s="50"/>
      <c r="I32" s="50">
        <f t="shared" si="2"/>
        <v>15534988283</v>
      </c>
      <c r="J32" s="16"/>
      <c r="K32" s="39">
        <f t="shared" si="0"/>
        <v>2.0075112248822545E-2</v>
      </c>
      <c r="L32" s="16"/>
      <c r="M32" s="50">
        <f>IFERROR(VLOOKUP(A32,'درآمد سود سهام'!A:S,19,0),0)</f>
        <v>0</v>
      </c>
      <c r="N32" s="50"/>
      <c r="O32" s="50">
        <f>VLOOKUP(A32,'درآمد ناشی از تغییر قیمت اوراق'!A:Q,17,0)</f>
        <v>-64929942496</v>
      </c>
      <c r="P32" s="50"/>
      <c r="Q32" s="50">
        <v>0</v>
      </c>
      <c r="R32" s="50"/>
      <c r="S32" s="50">
        <f t="shared" si="3"/>
        <v>-64929942496</v>
      </c>
      <c r="T32" s="16"/>
      <c r="U32" s="39">
        <f t="shared" si="1"/>
        <v>-1.1820975451892257</v>
      </c>
    </row>
    <row r="33" spans="1:21" ht="21" x14ac:dyDescent="0.55000000000000004">
      <c r="A33" s="62" t="s">
        <v>89</v>
      </c>
      <c r="C33" s="50">
        <v>0</v>
      </c>
      <c r="D33" s="50"/>
      <c r="E33" s="50">
        <f>VLOOKUP(A33,'درآمد ناشی از تغییر قیمت اوراق'!A:Q,9,0)</f>
        <v>36981733452</v>
      </c>
      <c r="F33" s="50"/>
      <c r="G33" s="50">
        <v>-1571630059</v>
      </c>
      <c r="H33" s="50"/>
      <c r="I33" s="50">
        <f t="shared" si="2"/>
        <v>35410103393</v>
      </c>
      <c r="J33" s="16"/>
      <c r="K33" s="39">
        <f t="shared" si="0"/>
        <v>4.5758759994353262E-2</v>
      </c>
      <c r="L33" s="16"/>
      <c r="M33" s="50">
        <f>IFERROR(VLOOKUP(A33,'درآمد سود سهام'!A:S,19,0),0)</f>
        <v>775751121</v>
      </c>
      <c r="N33" s="50"/>
      <c r="O33" s="50">
        <f>VLOOKUP(A33,'درآمد ناشی از تغییر قیمت اوراق'!A:Q,17,0)</f>
        <v>-13719674251</v>
      </c>
      <c r="P33" s="50"/>
      <c r="Q33" s="50">
        <v>-5798024222</v>
      </c>
      <c r="R33" s="50"/>
      <c r="S33" s="50">
        <f t="shared" si="3"/>
        <v>-18741947352</v>
      </c>
      <c r="T33" s="16"/>
      <c r="U33" s="39">
        <f t="shared" si="1"/>
        <v>-0.3412109899562864</v>
      </c>
    </row>
    <row r="34" spans="1:21" ht="21" x14ac:dyDescent="0.55000000000000004">
      <c r="A34" s="62" t="s">
        <v>88</v>
      </c>
      <c r="C34" s="50">
        <v>0</v>
      </c>
      <c r="D34" s="50"/>
      <c r="E34" s="50">
        <f>VLOOKUP(A34,'درآمد ناشی از تغییر قیمت اوراق'!A:Q,9,0)</f>
        <v>1514010626</v>
      </c>
      <c r="F34" s="50"/>
      <c r="G34" s="50">
        <v>0</v>
      </c>
      <c r="H34" s="50"/>
      <c r="I34" s="50">
        <f t="shared" si="2"/>
        <v>1514010626</v>
      </c>
      <c r="J34" s="16"/>
      <c r="K34" s="39">
        <f t="shared" si="0"/>
        <v>1.9564825353695497E-3</v>
      </c>
      <c r="L34" s="16"/>
      <c r="M34" s="50">
        <f>IFERROR(VLOOKUP(A34,'درآمد سود سهام'!A:S,19,0),0)</f>
        <v>0</v>
      </c>
      <c r="N34" s="50"/>
      <c r="O34" s="50">
        <f>VLOOKUP(A34,'درآمد ناشی از تغییر قیمت اوراق'!A:Q,17,0)</f>
        <v>1514010626</v>
      </c>
      <c r="P34" s="50"/>
      <c r="Q34" s="50">
        <v>0</v>
      </c>
      <c r="R34" s="50"/>
      <c r="S34" s="50">
        <f t="shared" si="3"/>
        <v>1514010626</v>
      </c>
      <c r="T34" s="16"/>
      <c r="U34" s="39">
        <f t="shared" si="1"/>
        <v>2.7563681340011317E-2</v>
      </c>
    </row>
    <row r="35" spans="1:21" ht="21" x14ac:dyDescent="0.55000000000000004">
      <c r="A35" s="62" t="s">
        <v>87</v>
      </c>
      <c r="C35" s="50">
        <v>0</v>
      </c>
      <c r="D35" s="50"/>
      <c r="E35" s="50">
        <f>VLOOKUP(A35,'درآمد ناشی از تغییر قیمت اوراق'!A:Q,9,0)</f>
        <v>14473368000</v>
      </c>
      <c r="F35" s="50"/>
      <c r="G35" s="50">
        <v>0</v>
      </c>
      <c r="H35" s="50"/>
      <c r="I35" s="50">
        <f t="shared" si="2"/>
        <v>14473368000</v>
      </c>
      <c r="J35" s="16"/>
      <c r="K35" s="39">
        <f t="shared" si="0"/>
        <v>1.8703231822612392E-2</v>
      </c>
      <c r="L35" s="16"/>
      <c r="M35" s="50">
        <f>IFERROR(VLOOKUP(A35,'درآمد سود سهام'!A:S,19,0),0)</f>
        <v>3573541280</v>
      </c>
      <c r="N35" s="50"/>
      <c r="O35" s="50">
        <f>VLOOKUP(A35,'درآمد ناشی از تغییر قیمت اوراق'!A:Q,17,0)</f>
        <v>32379790928</v>
      </c>
      <c r="P35" s="50"/>
      <c r="Q35" s="50">
        <v>407491516</v>
      </c>
      <c r="R35" s="50"/>
      <c r="S35" s="50">
        <f t="shared" si="3"/>
        <v>36360823724</v>
      </c>
      <c r="T35" s="16"/>
      <c r="U35" s="39">
        <f t="shared" si="1"/>
        <v>0.66197564348445959</v>
      </c>
    </row>
    <row r="36" spans="1:21" ht="21" x14ac:dyDescent="0.55000000000000004">
      <c r="A36" s="62" t="s">
        <v>70</v>
      </c>
      <c r="C36" s="50">
        <v>0</v>
      </c>
      <c r="D36" s="50"/>
      <c r="E36" s="50">
        <f>VLOOKUP(A36,'درآمد ناشی از تغییر قیمت اوراق'!A:Q,9,0)</f>
        <v>99672635295</v>
      </c>
      <c r="F36" s="50"/>
      <c r="G36" s="50">
        <v>11392956739</v>
      </c>
      <c r="H36" s="50"/>
      <c r="I36" s="50">
        <f t="shared" si="2"/>
        <v>111065592034</v>
      </c>
      <c r="J36" s="16"/>
      <c r="K36" s="39">
        <f t="shared" si="0"/>
        <v>0.14352468031819507</v>
      </c>
      <c r="L36" s="16"/>
      <c r="M36" s="50">
        <f>IFERROR(VLOOKUP(A36,'درآمد سود سهام'!A:S,19,0),0)</f>
        <v>0</v>
      </c>
      <c r="N36" s="50"/>
      <c r="O36" s="50">
        <f>VLOOKUP(A36,'درآمد ناشی از تغییر قیمت اوراق'!A:Q,17,0)</f>
        <v>111372797979</v>
      </c>
      <c r="P36" s="50"/>
      <c r="Q36" s="50">
        <v>-2755156407</v>
      </c>
      <c r="R36" s="50"/>
      <c r="S36" s="50">
        <f t="shared" si="3"/>
        <v>108617641572</v>
      </c>
      <c r="T36" s="16"/>
      <c r="U36" s="39">
        <f t="shared" si="1"/>
        <v>1.9774643643710952</v>
      </c>
    </row>
    <row r="37" spans="1:21" ht="21" x14ac:dyDescent="0.55000000000000004">
      <c r="A37" s="62" t="s">
        <v>75</v>
      </c>
      <c r="C37" s="50">
        <v>0</v>
      </c>
      <c r="D37" s="50"/>
      <c r="E37" s="50">
        <f>VLOOKUP(A37,'درآمد ناشی از تغییر قیمت اوراق'!A:Q,9,0)</f>
        <v>13343225621</v>
      </c>
      <c r="F37" s="50"/>
      <c r="G37" s="50">
        <v>0</v>
      </c>
      <c r="H37" s="50"/>
      <c r="I37" s="50">
        <f t="shared" si="2"/>
        <v>13343225621</v>
      </c>
      <c r="J37" s="16"/>
      <c r="K37" s="39">
        <f t="shared" si="0"/>
        <v>1.7242803613573856E-2</v>
      </c>
      <c r="L37" s="16"/>
      <c r="M37" s="50">
        <f>IFERROR(VLOOKUP(A37,'درآمد سود سهام'!A:S,19,0),0)</f>
        <v>9184538325</v>
      </c>
      <c r="N37" s="50"/>
      <c r="O37" s="50">
        <f>VLOOKUP(A37,'درآمد ناشی از تغییر قیمت اوراق'!A:Q,17,0)</f>
        <v>-3810252210</v>
      </c>
      <c r="P37" s="50"/>
      <c r="Q37" s="50">
        <v>-4079769945</v>
      </c>
      <c r="R37" s="50"/>
      <c r="S37" s="50">
        <f t="shared" si="3"/>
        <v>1294516170</v>
      </c>
      <c r="T37" s="16"/>
      <c r="U37" s="39">
        <f t="shared" si="1"/>
        <v>2.356762270132965E-2</v>
      </c>
    </row>
    <row r="38" spans="1:21" ht="21" x14ac:dyDescent="0.55000000000000004">
      <c r="A38" s="62" t="s">
        <v>95</v>
      </c>
      <c r="C38" s="50">
        <v>0</v>
      </c>
      <c r="D38" s="50"/>
      <c r="E38" s="50">
        <v>0</v>
      </c>
      <c r="F38" s="50"/>
      <c r="G38" s="50">
        <v>0</v>
      </c>
      <c r="H38" s="50"/>
      <c r="I38" s="50">
        <v>0</v>
      </c>
      <c r="J38" s="16"/>
      <c r="K38" s="50">
        <v>0</v>
      </c>
      <c r="L38" s="16"/>
      <c r="M38" s="50">
        <f>IFERROR(VLOOKUP(A38,'درآمد سود سهام'!A:S,19,0),0)</f>
        <v>4028198000</v>
      </c>
      <c r="N38" s="50"/>
      <c r="O38" s="50">
        <v>0</v>
      </c>
      <c r="P38" s="50"/>
      <c r="Q38" s="50">
        <v>-171870964</v>
      </c>
      <c r="R38" s="50"/>
      <c r="S38" s="50">
        <f>+M38+O38+Q38</f>
        <v>3856327036</v>
      </c>
      <c r="T38" s="16"/>
      <c r="U38" s="39">
        <f t="shared" ref="U38:U42" si="4">+S38/$S$43</f>
        <v>7.0207281070413269E-2</v>
      </c>
    </row>
    <row r="39" spans="1:21" ht="21" x14ac:dyDescent="0.55000000000000004">
      <c r="A39" s="62" t="s">
        <v>94</v>
      </c>
      <c r="C39" s="50">
        <v>0</v>
      </c>
      <c r="D39" s="50"/>
      <c r="E39" s="50">
        <v>0</v>
      </c>
      <c r="F39" s="50"/>
      <c r="G39" s="50">
        <v>0</v>
      </c>
      <c r="H39" s="50"/>
      <c r="I39" s="50">
        <v>0</v>
      </c>
      <c r="J39" s="16"/>
      <c r="K39" s="50">
        <v>0</v>
      </c>
      <c r="L39" s="16"/>
      <c r="M39" s="50">
        <f>IFERROR(VLOOKUP(A39,'درآمد سود سهام'!A:S,19,0),0)</f>
        <v>1960077186</v>
      </c>
      <c r="N39" s="50"/>
      <c r="O39" s="50">
        <v>0</v>
      </c>
      <c r="P39" s="50"/>
      <c r="Q39" s="50">
        <v>-194999395</v>
      </c>
      <c r="R39" s="50"/>
      <c r="S39" s="50">
        <f t="shared" si="3"/>
        <v>1765077791</v>
      </c>
      <c r="T39" s="16"/>
      <c r="U39" s="39">
        <f t="shared" si="4"/>
        <v>3.2134544458246816E-2</v>
      </c>
    </row>
    <row r="40" spans="1:21" ht="21" x14ac:dyDescent="0.55000000000000004">
      <c r="A40" s="62" t="s">
        <v>91</v>
      </c>
      <c r="C40" s="50">
        <v>0</v>
      </c>
      <c r="D40" s="50"/>
      <c r="E40" s="50">
        <v>0</v>
      </c>
      <c r="F40" s="50"/>
      <c r="G40" s="50">
        <v>0</v>
      </c>
      <c r="H40" s="50"/>
      <c r="I40" s="50">
        <v>0</v>
      </c>
      <c r="J40" s="16"/>
      <c r="K40" s="50">
        <v>0</v>
      </c>
      <c r="L40" s="16"/>
      <c r="M40" s="50">
        <f>IFERROR(VLOOKUP(A40,'درآمد سود سهام'!A:S,19,0),0)</f>
        <v>25712898540</v>
      </c>
      <c r="N40" s="50"/>
      <c r="O40" s="50">
        <v>0</v>
      </c>
      <c r="P40" s="50"/>
      <c r="Q40" s="50">
        <v>-10482440027</v>
      </c>
      <c r="R40" s="50"/>
      <c r="S40" s="50">
        <f t="shared" si="3"/>
        <v>15230458513</v>
      </c>
      <c r="T40" s="16"/>
      <c r="U40" s="39">
        <f t="shared" si="4"/>
        <v>0.2772817428789926</v>
      </c>
    </row>
    <row r="41" spans="1:21" ht="21" x14ac:dyDescent="0.55000000000000004">
      <c r="A41" s="62" t="s">
        <v>53</v>
      </c>
      <c r="C41" s="50">
        <v>0</v>
      </c>
      <c r="D41" s="50"/>
      <c r="E41" s="50">
        <v>0</v>
      </c>
      <c r="F41" s="50"/>
      <c r="G41" s="50" t="s">
        <v>130</v>
      </c>
      <c r="H41" s="50"/>
      <c r="I41" s="50">
        <v>0</v>
      </c>
      <c r="J41" s="16"/>
      <c r="K41" s="50">
        <v>0</v>
      </c>
      <c r="L41" s="16"/>
      <c r="M41" s="50">
        <f>IFERROR(VLOOKUP(A41,'درآمد سود سهام'!A:S,19,0),0)</f>
        <v>739694700</v>
      </c>
      <c r="N41" s="50"/>
      <c r="O41" s="50">
        <v>0</v>
      </c>
      <c r="P41" s="50"/>
      <c r="Q41" s="50">
        <v>4532138025</v>
      </c>
      <c r="R41" s="50"/>
      <c r="S41" s="50">
        <f t="shared" si="3"/>
        <v>5271832725</v>
      </c>
      <c r="T41" s="16"/>
      <c r="U41" s="39">
        <f t="shared" si="4"/>
        <v>9.5977607299662052E-2</v>
      </c>
    </row>
    <row r="42" spans="1:21" ht="21.75" thickBot="1" x14ac:dyDescent="0.6">
      <c r="A42" s="62" t="s">
        <v>48</v>
      </c>
      <c r="C42" s="50">
        <v>0</v>
      </c>
      <c r="D42" s="50"/>
      <c r="E42" s="50">
        <v>0</v>
      </c>
      <c r="F42" s="50"/>
      <c r="G42" s="50">
        <v>0</v>
      </c>
      <c r="H42" s="50"/>
      <c r="I42" s="50">
        <v>0</v>
      </c>
      <c r="J42" s="16"/>
      <c r="K42" s="50">
        <v>0</v>
      </c>
      <c r="L42" s="16"/>
      <c r="M42" s="50">
        <f>IFERROR(VLOOKUP(A42,'درآمد سود سهام'!A:S,19,0),0)</f>
        <v>1875000000</v>
      </c>
      <c r="N42" s="50"/>
      <c r="O42" s="50">
        <v>0</v>
      </c>
      <c r="P42" s="50"/>
      <c r="Q42" s="50">
        <v>-648057377</v>
      </c>
      <c r="R42" s="50"/>
      <c r="S42" s="50">
        <f t="shared" si="3"/>
        <v>1226942623</v>
      </c>
      <c r="T42" s="16"/>
      <c r="U42" s="39">
        <f t="shared" si="4"/>
        <v>2.2337396384197926E-2</v>
      </c>
    </row>
    <row r="43" spans="1:21" s="62" customFormat="1" ht="21.75" thickBot="1" x14ac:dyDescent="0.6">
      <c r="A43" s="62" t="s">
        <v>18</v>
      </c>
      <c r="C43" s="57">
        <f>SUM(C8:C42)</f>
        <v>0</v>
      </c>
      <c r="D43" s="15"/>
      <c r="E43" s="59">
        <f>SUM(E8:E42)</f>
        <v>728372578061</v>
      </c>
      <c r="F43" s="60"/>
      <c r="G43" s="59">
        <f>SUM(G8:G42)</f>
        <v>45470581093</v>
      </c>
      <c r="H43" s="60"/>
      <c r="I43" s="59">
        <f>SUM(I8:I42)</f>
        <v>773843159154</v>
      </c>
      <c r="J43" s="15"/>
      <c r="K43" s="61">
        <f>SUM(K8:K37)</f>
        <v>0.99999999999999989</v>
      </c>
      <c r="L43" s="15"/>
      <c r="M43" s="59">
        <f>SUM(M8:M42)</f>
        <v>122425691517</v>
      </c>
      <c r="N43" s="60"/>
      <c r="O43" s="59">
        <f>SUM(O8:O42)</f>
        <v>-7380199495</v>
      </c>
      <c r="P43" s="60"/>
      <c r="Q43" s="59">
        <f>SUM(Q8:Q42)</f>
        <v>-60117755508</v>
      </c>
      <c r="R43" s="60"/>
      <c r="S43" s="59">
        <f>SUM(S8:S42)</f>
        <v>54927736514</v>
      </c>
      <c r="T43" s="15"/>
      <c r="U43" s="61">
        <f>SUM(U8:U42)</f>
        <v>1.0000000000000011</v>
      </c>
    </row>
    <row r="44" spans="1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sheetPr>
    <tabColor rgb="FF92D050"/>
  </sheetPr>
  <dimension ref="A2:K11"/>
  <sheetViews>
    <sheetView rightToLeft="1" workbookViewId="0">
      <selection activeCell="E17" sqref="E17"/>
    </sheetView>
  </sheetViews>
  <sheetFormatPr defaultRowHeight="18.75" x14ac:dyDescent="0.45"/>
  <cols>
    <col min="1" max="1" width="17.125" style="42" bestFit="1" customWidth="1"/>
    <col min="2" max="2" width="0.875" style="42" customWidth="1"/>
    <col min="3" max="3" width="27.125" style="42" customWidth="1"/>
    <col min="4" max="4" width="0.875" style="42" customWidth="1"/>
    <col min="5" max="5" width="32.125" style="42" bestFit="1" customWidth="1"/>
    <col min="6" max="6" width="0.875" style="42" customWidth="1"/>
    <col min="7" max="7" width="27.875" style="42" bestFit="1" customWidth="1"/>
    <col min="8" max="8" width="0.875" style="42" customWidth="1"/>
    <col min="9" max="9" width="32.125" style="42" bestFit="1" customWidth="1"/>
    <col min="10" max="10" width="0.875" style="42" customWidth="1"/>
    <col min="11" max="11" width="27.875" style="42" bestFit="1" customWidth="1"/>
    <col min="12" max="12" width="0.875" style="42" customWidth="1"/>
    <col min="13" max="13" width="8" style="42" customWidth="1"/>
    <col min="14" max="16384" width="9" style="42"/>
  </cols>
  <sheetData>
    <row r="2" spans="1:11" ht="26.25" x14ac:dyDescent="0.45">
      <c r="A2" s="69" t="s">
        <v>0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</row>
    <row r="3" spans="1:11" ht="26.25" x14ac:dyDescent="0.45">
      <c r="A3" s="69" t="s">
        <v>28</v>
      </c>
      <c r="B3" s="69" t="s">
        <v>28</v>
      </c>
      <c r="C3" s="69" t="s">
        <v>28</v>
      </c>
      <c r="D3" s="69" t="s">
        <v>28</v>
      </c>
      <c r="E3" s="69" t="s">
        <v>28</v>
      </c>
      <c r="F3" s="69" t="s">
        <v>28</v>
      </c>
      <c r="G3" s="69" t="s">
        <v>28</v>
      </c>
      <c r="H3" s="69" t="s">
        <v>28</v>
      </c>
      <c r="I3" s="69" t="s">
        <v>28</v>
      </c>
      <c r="J3" s="69" t="s">
        <v>28</v>
      </c>
      <c r="K3" s="69" t="s">
        <v>28</v>
      </c>
    </row>
    <row r="4" spans="1:11" ht="26.25" x14ac:dyDescent="0.45">
      <c r="A4" s="69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</row>
    <row r="6" spans="1:11" ht="27" thickBot="1" x14ac:dyDescent="0.5">
      <c r="A6" s="70" t="s">
        <v>58</v>
      </c>
      <c r="B6" s="70" t="s">
        <v>58</v>
      </c>
      <c r="C6" s="70" t="s">
        <v>58</v>
      </c>
      <c r="E6" s="70" t="s">
        <v>30</v>
      </c>
      <c r="F6" s="70" t="s">
        <v>30</v>
      </c>
      <c r="G6" s="70" t="s">
        <v>30</v>
      </c>
      <c r="I6" s="70" t="s">
        <v>31</v>
      </c>
      <c r="J6" s="70" t="s">
        <v>31</v>
      </c>
      <c r="K6" s="70" t="s">
        <v>31</v>
      </c>
    </row>
    <row r="7" spans="1:11" ht="27" thickBot="1" x14ac:dyDescent="0.5">
      <c r="A7" s="56" t="s">
        <v>59</v>
      </c>
      <c r="C7" s="56" t="s">
        <v>60</v>
      </c>
      <c r="E7" s="56" t="s">
        <v>61</v>
      </c>
      <c r="G7" s="56" t="s">
        <v>62</v>
      </c>
      <c r="I7" s="56" t="s">
        <v>61</v>
      </c>
      <c r="K7" s="56" t="s">
        <v>62</v>
      </c>
    </row>
    <row r="8" spans="1:11" ht="21" x14ac:dyDescent="0.55000000000000004">
      <c r="A8" s="62" t="s">
        <v>26</v>
      </c>
      <c r="C8" s="16" t="s">
        <v>96</v>
      </c>
      <c r="D8" s="16"/>
      <c r="E8" s="17">
        <v>3620687899</v>
      </c>
      <c r="F8" s="16"/>
      <c r="G8" s="41">
        <f>+E8/$E$10</f>
        <v>0.9999994108857756</v>
      </c>
      <c r="H8" s="16"/>
      <c r="I8" s="17">
        <v>118618377310</v>
      </c>
      <c r="J8" s="16"/>
      <c r="K8" s="41">
        <f>+I8/$I$10</f>
        <v>0.99999980329358784</v>
      </c>
    </row>
    <row r="9" spans="1:11" ht="21.75" thickBot="1" x14ac:dyDescent="0.6">
      <c r="A9" s="62" t="s">
        <v>27</v>
      </c>
      <c r="C9" s="16" t="s">
        <v>97</v>
      </c>
      <c r="D9" s="16"/>
      <c r="E9" s="17">
        <v>2133</v>
      </c>
      <c r="F9" s="16"/>
      <c r="G9" s="55">
        <f>+E9/$E$10</f>
        <v>5.891142244015215E-7</v>
      </c>
      <c r="H9" s="16"/>
      <c r="I9" s="17">
        <v>23333</v>
      </c>
      <c r="J9" s="16"/>
      <c r="K9" s="55">
        <f>+I9/$I$10</f>
        <v>1.9670641210400559E-7</v>
      </c>
    </row>
    <row r="10" spans="1:11" ht="21.75" thickBot="1" x14ac:dyDescent="0.6">
      <c r="A10" s="42" t="s">
        <v>18</v>
      </c>
      <c r="C10" s="62" t="s">
        <v>18</v>
      </c>
      <c r="D10" s="62"/>
      <c r="E10" s="57">
        <f>SUM(E8:E9)</f>
        <v>3620690032</v>
      </c>
      <c r="F10" s="15"/>
      <c r="G10" s="58">
        <f>SUM(G8:G9)</f>
        <v>1</v>
      </c>
      <c r="H10" s="15"/>
      <c r="I10" s="57">
        <f>SUM(I8:I9)</f>
        <v>118618400643</v>
      </c>
      <c r="J10" s="15"/>
      <c r="K10" s="58">
        <f>SUM(K8:K9)</f>
        <v>1</v>
      </c>
    </row>
    <row r="11" spans="1:11" ht="19.5" thickTop="1" x14ac:dyDescent="0.45"/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sheetPr>
    <tabColor rgb="FF92D050"/>
  </sheetPr>
  <dimension ref="A2:E10"/>
  <sheetViews>
    <sheetView rightToLeft="1" workbookViewId="0">
      <selection activeCell="H17" sqref="H17"/>
    </sheetView>
  </sheetViews>
  <sheetFormatPr defaultRowHeight="18.75" x14ac:dyDescent="0.2"/>
  <cols>
    <col min="1" max="1" width="15" style="16" customWidth="1"/>
    <col min="2" max="2" width="0.875" style="16" customWidth="1"/>
    <col min="3" max="3" width="25.125" style="16" customWidth="1"/>
    <col min="4" max="4" width="0.875" style="16" customWidth="1"/>
    <col min="5" max="5" width="28.875" style="16" bestFit="1" customWidth="1"/>
    <col min="6" max="6" width="0.875" style="16" customWidth="1"/>
    <col min="7" max="7" width="8" style="16" customWidth="1"/>
    <col min="8" max="16384" width="9" style="16"/>
  </cols>
  <sheetData>
    <row r="2" spans="1:5" ht="26.25" x14ac:dyDescent="0.2">
      <c r="A2" s="69" t="s">
        <v>0</v>
      </c>
      <c r="B2" s="69" t="s">
        <v>0</v>
      </c>
      <c r="C2" s="69" t="s">
        <v>0</v>
      </c>
      <c r="D2" s="69" t="s">
        <v>0</v>
      </c>
      <c r="E2" s="69" t="s">
        <v>0</v>
      </c>
    </row>
    <row r="3" spans="1:5" ht="26.25" x14ac:dyDescent="0.2">
      <c r="A3" s="69" t="s">
        <v>28</v>
      </c>
      <c r="B3" s="69" t="s">
        <v>28</v>
      </c>
      <c r="C3" s="69" t="s">
        <v>28</v>
      </c>
      <c r="D3" s="69" t="s">
        <v>28</v>
      </c>
      <c r="E3" s="69" t="s">
        <v>28</v>
      </c>
    </row>
    <row r="4" spans="1:5" ht="26.25" x14ac:dyDescent="0.2">
      <c r="A4" s="69" t="s">
        <v>2</v>
      </c>
      <c r="B4" s="69" t="s">
        <v>2</v>
      </c>
      <c r="C4" s="69" t="s">
        <v>2</v>
      </c>
      <c r="D4" s="69" t="s">
        <v>2</v>
      </c>
      <c r="E4" s="69" t="s">
        <v>2</v>
      </c>
    </row>
    <row r="6" spans="1:5" ht="27" thickBot="1" x14ac:dyDescent="0.25">
      <c r="A6" s="70" t="s">
        <v>63</v>
      </c>
      <c r="C6" s="56" t="s">
        <v>30</v>
      </c>
      <c r="E6" s="56" t="s">
        <v>31</v>
      </c>
    </row>
    <row r="7" spans="1:5" ht="27" thickBot="1" x14ac:dyDescent="0.25">
      <c r="A7" s="70" t="s">
        <v>63</v>
      </c>
      <c r="C7" s="56" t="s">
        <v>22</v>
      </c>
      <c r="E7" s="56" t="s">
        <v>22</v>
      </c>
    </row>
    <row r="8" spans="1:5" ht="24.75" thickBot="1" x14ac:dyDescent="0.25">
      <c r="A8" s="9" t="s">
        <v>63</v>
      </c>
      <c r="B8" s="7"/>
      <c r="C8" s="10">
        <v>0</v>
      </c>
      <c r="D8" s="7"/>
      <c r="E8" s="10">
        <v>500000</v>
      </c>
    </row>
    <row r="9" spans="1:5" ht="24.75" thickBot="1" x14ac:dyDescent="0.25">
      <c r="A9" s="7" t="s">
        <v>18</v>
      </c>
      <c r="B9" s="7"/>
      <c r="C9" s="63">
        <f>SUM(C8:C8)</f>
        <v>0</v>
      </c>
      <c r="D9" s="7"/>
      <c r="E9" s="63">
        <f>SUM(E8:E8)</f>
        <v>500000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sheetPr>
    <tabColor rgb="FF92D050"/>
  </sheetPr>
  <dimension ref="A2:V33"/>
  <sheetViews>
    <sheetView rightToLeft="1" topLeftCell="B10" zoomScaleNormal="100" workbookViewId="0">
      <selection activeCell="Q31" sqref="Q31"/>
    </sheetView>
  </sheetViews>
  <sheetFormatPr defaultRowHeight="18.75" x14ac:dyDescent="0.2"/>
  <cols>
    <col min="1" max="1" width="24" style="16" bestFit="1" customWidth="1"/>
    <col min="2" max="2" width="0.875" style="16" customWidth="1"/>
    <col min="3" max="3" width="17.5" style="16" customWidth="1"/>
    <col min="4" max="4" width="0.875" style="16" customWidth="1"/>
    <col min="5" max="5" width="30.625" style="16" customWidth="1"/>
    <col min="6" max="6" width="0.875" style="16" customWidth="1"/>
    <col min="7" max="7" width="21" style="16" customWidth="1"/>
    <col min="8" max="8" width="0.875" style="16" customWidth="1"/>
    <col min="9" max="9" width="20.125" style="16" customWidth="1"/>
    <col min="10" max="10" width="0.875" style="16" customWidth="1"/>
    <col min="11" max="11" width="17.5" style="16" customWidth="1"/>
    <col min="12" max="12" width="0.875" style="16" customWidth="1"/>
    <col min="13" max="13" width="21" style="16" customWidth="1"/>
    <col min="14" max="14" width="0.875" style="16" customWidth="1"/>
    <col min="15" max="15" width="20.125" style="16" customWidth="1"/>
    <col min="16" max="16" width="0.875" style="16" customWidth="1"/>
    <col min="17" max="17" width="17.5" style="16" customWidth="1"/>
    <col min="18" max="18" width="0.875" style="16" customWidth="1"/>
    <col min="19" max="19" width="21" style="16" customWidth="1"/>
    <col min="20" max="20" width="0.875" style="16" customWidth="1"/>
    <col min="21" max="21" width="9" style="16"/>
    <col min="22" max="22" width="13.75" style="16" bestFit="1" customWidth="1"/>
    <col min="23" max="16384" width="9" style="16"/>
  </cols>
  <sheetData>
    <row r="2" spans="1:22" ht="26.25" x14ac:dyDescent="0.2">
      <c r="A2" s="69" t="s">
        <v>0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  <c r="R2" s="69" t="s">
        <v>0</v>
      </c>
      <c r="S2" s="69" t="s">
        <v>0</v>
      </c>
    </row>
    <row r="3" spans="1:22" ht="26.25" x14ac:dyDescent="0.2">
      <c r="A3" s="69" t="s">
        <v>28</v>
      </c>
      <c r="B3" s="69" t="s">
        <v>28</v>
      </c>
      <c r="C3" s="69" t="s">
        <v>28</v>
      </c>
      <c r="D3" s="69" t="s">
        <v>28</v>
      </c>
      <c r="E3" s="69" t="s">
        <v>28</v>
      </c>
      <c r="F3" s="69" t="s">
        <v>28</v>
      </c>
      <c r="G3" s="69" t="s">
        <v>28</v>
      </c>
      <c r="H3" s="69" t="s">
        <v>28</v>
      </c>
      <c r="I3" s="69" t="s">
        <v>28</v>
      </c>
      <c r="J3" s="69" t="s">
        <v>28</v>
      </c>
      <c r="K3" s="69" t="s">
        <v>28</v>
      </c>
      <c r="L3" s="69" t="s">
        <v>28</v>
      </c>
      <c r="M3" s="69" t="s">
        <v>28</v>
      </c>
      <c r="N3" s="69" t="s">
        <v>28</v>
      </c>
      <c r="O3" s="69" t="s">
        <v>28</v>
      </c>
      <c r="P3" s="69" t="s">
        <v>28</v>
      </c>
      <c r="Q3" s="69" t="s">
        <v>28</v>
      </c>
      <c r="R3" s="69" t="s">
        <v>28</v>
      </c>
      <c r="S3" s="69" t="s">
        <v>28</v>
      </c>
    </row>
    <row r="4" spans="1:22" ht="26.25" x14ac:dyDescent="0.2">
      <c r="A4" s="69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  <c r="R4" s="69" t="s">
        <v>2</v>
      </c>
      <c r="S4" s="69" t="s">
        <v>2</v>
      </c>
    </row>
    <row r="6" spans="1:22" ht="27" thickBot="1" x14ac:dyDescent="0.25">
      <c r="A6" s="70" t="s">
        <v>3</v>
      </c>
      <c r="C6" s="70" t="s">
        <v>36</v>
      </c>
      <c r="D6" s="70" t="s">
        <v>36</v>
      </c>
      <c r="E6" s="70" t="s">
        <v>36</v>
      </c>
      <c r="F6" s="70" t="s">
        <v>36</v>
      </c>
      <c r="G6" s="70" t="s">
        <v>36</v>
      </c>
      <c r="I6" s="70" t="s">
        <v>30</v>
      </c>
      <c r="J6" s="70" t="s">
        <v>30</v>
      </c>
      <c r="K6" s="70" t="s">
        <v>30</v>
      </c>
      <c r="L6" s="70" t="s">
        <v>30</v>
      </c>
      <c r="M6" s="70" t="s">
        <v>30</v>
      </c>
      <c r="O6" s="70" t="s">
        <v>31</v>
      </c>
      <c r="P6" s="70" t="s">
        <v>31</v>
      </c>
      <c r="Q6" s="70" t="s">
        <v>31</v>
      </c>
      <c r="R6" s="70" t="s">
        <v>31</v>
      </c>
      <c r="S6" s="70" t="s">
        <v>31</v>
      </c>
    </row>
    <row r="7" spans="1:22" ht="27" thickBot="1" x14ac:dyDescent="0.25">
      <c r="A7" s="70" t="s">
        <v>3</v>
      </c>
      <c r="C7" s="56" t="s">
        <v>37</v>
      </c>
      <c r="E7" s="56" t="s">
        <v>38</v>
      </c>
      <c r="G7" s="56" t="s">
        <v>39</v>
      </c>
      <c r="I7" s="56" t="s">
        <v>40</v>
      </c>
      <c r="K7" s="56" t="s">
        <v>34</v>
      </c>
      <c r="M7" s="56" t="s">
        <v>41</v>
      </c>
      <c r="O7" s="56" t="s">
        <v>40</v>
      </c>
      <c r="Q7" s="56" t="s">
        <v>34</v>
      </c>
      <c r="S7" s="56" t="s">
        <v>41</v>
      </c>
    </row>
    <row r="8" spans="1:22" s="20" customFormat="1" ht="21" x14ac:dyDescent="0.2">
      <c r="A8" s="19" t="s">
        <v>95</v>
      </c>
      <c r="C8" s="20" t="s">
        <v>99</v>
      </c>
      <c r="E8" s="21">
        <v>16112792</v>
      </c>
      <c r="G8" s="21">
        <v>250</v>
      </c>
      <c r="I8" s="21">
        <v>0</v>
      </c>
      <c r="K8" s="21">
        <v>0</v>
      </c>
      <c r="M8" s="21">
        <v>0</v>
      </c>
      <c r="O8" s="21">
        <v>4028198000</v>
      </c>
      <c r="Q8" s="21">
        <v>0</v>
      </c>
      <c r="S8" s="21">
        <v>4028198000</v>
      </c>
    </row>
    <row r="9" spans="1:22" s="20" customFormat="1" ht="21" x14ac:dyDescent="0.2">
      <c r="A9" s="19" t="s">
        <v>94</v>
      </c>
      <c r="C9" s="20" t="s">
        <v>100</v>
      </c>
      <c r="E9" s="21">
        <v>57649329</v>
      </c>
      <c r="G9" s="21">
        <v>34</v>
      </c>
      <c r="I9" s="21">
        <v>0</v>
      </c>
      <c r="K9" s="21">
        <v>0</v>
      </c>
      <c r="M9" s="21">
        <v>0</v>
      </c>
      <c r="O9" s="21">
        <v>1960077186</v>
      </c>
      <c r="Q9" s="21">
        <v>0</v>
      </c>
      <c r="S9" s="21">
        <v>1960077186</v>
      </c>
      <c r="V9" s="47"/>
    </row>
    <row r="10" spans="1:22" s="20" customFormat="1" ht="21" x14ac:dyDescent="0.2">
      <c r="A10" s="4" t="s">
        <v>83</v>
      </c>
      <c r="C10" s="20" t="s">
        <v>101</v>
      </c>
      <c r="E10" s="21">
        <v>10761439</v>
      </c>
      <c r="G10" s="21">
        <v>125</v>
      </c>
      <c r="I10" s="21">
        <v>0</v>
      </c>
      <c r="K10" s="21">
        <v>0</v>
      </c>
      <c r="M10" s="21">
        <v>0</v>
      </c>
      <c r="O10" s="21">
        <v>1345179875</v>
      </c>
      <c r="Q10" s="21">
        <v>0</v>
      </c>
      <c r="S10" s="21">
        <v>1345179875</v>
      </c>
    </row>
    <row r="11" spans="1:22" s="20" customFormat="1" ht="21" x14ac:dyDescent="0.2">
      <c r="A11" s="4" t="s">
        <v>68</v>
      </c>
      <c r="C11" s="20" t="s">
        <v>47</v>
      </c>
      <c r="E11" s="21">
        <v>313268677</v>
      </c>
      <c r="G11" s="21">
        <v>110</v>
      </c>
      <c r="I11" s="21">
        <v>0</v>
      </c>
      <c r="K11" s="21">
        <v>0</v>
      </c>
      <c r="M11" s="21">
        <v>0</v>
      </c>
      <c r="O11" s="21">
        <v>34459554470</v>
      </c>
      <c r="Q11" s="21">
        <v>0</v>
      </c>
      <c r="S11" s="21">
        <v>34459554470</v>
      </c>
    </row>
    <row r="12" spans="1:22" s="20" customFormat="1" ht="21" x14ac:dyDescent="0.2">
      <c r="A12" s="4" t="s">
        <v>73</v>
      </c>
      <c r="C12" s="20" t="s">
        <v>102</v>
      </c>
      <c r="E12" s="21">
        <v>35914355</v>
      </c>
      <c r="G12" s="21">
        <v>70</v>
      </c>
      <c r="I12" s="21">
        <v>0</v>
      </c>
      <c r="K12" s="21">
        <v>0</v>
      </c>
      <c r="M12" s="21">
        <v>0</v>
      </c>
      <c r="O12" s="21">
        <v>2514004850</v>
      </c>
      <c r="Q12" s="21">
        <v>0</v>
      </c>
      <c r="S12" s="21">
        <v>2514004850</v>
      </c>
    </row>
    <row r="13" spans="1:22" s="20" customFormat="1" ht="21" x14ac:dyDescent="0.2">
      <c r="A13" s="4" t="s">
        <v>91</v>
      </c>
      <c r="C13" s="20" t="s">
        <v>46</v>
      </c>
      <c r="E13" s="21">
        <v>82944834</v>
      </c>
      <c r="G13" s="21">
        <v>310</v>
      </c>
      <c r="I13" s="21">
        <v>0</v>
      </c>
      <c r="K13" s="21">
        <v>0</v>
      </c>
      <c r="M13" s="21">
        <v>0</v>
      </c>
      <c r="O13" s="21">
        <v>25712898540</v>
      </c>
      <c r="Q13" s="21">
        <v>0</v>
      </c>
      <c r="S13" s="21">
        <v>25712898540</v>
      </c>
    </row>
    <row r="14" spans="1:22" s="20" customFormat="1" ht="21" x14ac:dyDescent="0.2">
      <c r="A14" s="19" t="s">
        <v>69</v>
      </c>
      <c r="C14" s="20" t="s">
        <v>103</v>
      </c>
      <c r="E14" s="21">
        <v>5806336</v>
      </c>
      <c r="G14" s="21">
        <v>250</v>
      </c>
      <c r="I14" s="21">
        <v>0</v>
      </c>
      <c r="K14" s="21">
        <v>0</v>
      </c>
      <c r="M14" s="21">
        <v>0</v>
      </c>
      <c r="O14" s="21">
        <v>1451584000</v>
      </c>
      <c r="Q14" s="21">
        <v>0</v>
      </c>
      <c r="S14" s="21">
        <v>1451584000</v>
      </c>
    </row>
    <row r="15" spans="1:22" s="20" customFormat="1" ht="21" x14ac:dyDescent="0.2">
      <c r="A15" s="4" t="s">
        <v>72</v>
      </c>
      <c r="C15" s="20" t="s">
        <v>104</v>
      </c>
      <c r="E15" s="21">
        <v>10772862</v>
      </c>
      <c r="G15" s="21">
        <v>160</v>
      </c>
      <c r="I15" s="21">
        <v>0</v>
      </c>
      <c r="K15" s="21">
        <v>0</v>
      </c>
      <c r="M15" s="21">
        <v>0</v>
      </c>
      <c r="O15" s="21">
        <v>1723657920</v>
      </c>
      <c r="Q15" s="21">
        <v>86351112</v>
      </c>
      <c r="S15" s="21">
        <f>+O15-Q15</f>
        <v>1637306808</v>
      </c>
    </row>
    <row r="16" spans="1:22" s="20" customFormat="1" ht="21" x14ac:dyDescent="0.2">
      <c r="A16" s="19" t="s">
        <v>71</v>
      </c>
      <c r="C16" s="20" t="s">
        <v>101</v>
      </c>
      <c r="E16" s="21">
        <v>3980176</v>
      </c>
      <c r="G16" s="21">
        <v>150</v>
      </c>
      <c r="I16" s="21">
        <v>0</v>
      </c>
      <c r="K16" s="21">
        <v>0</v>
      </c>
      <c r="M16" s="21">
        <v>0</v>
      </c>
      <c r="O16" s="21">
        <v>597026400</v>
      </c>
      <c r="Q16" s="21">
        <v>0</v>
      </c>
      <c r="S16" s="21">
        <v>597026400</v>
      </c>
    </row>
    <row r="17" spans="1:19" s="20" customFormat="1" ht="21" x14ac:dyDescent="0.2">
      <c r="A17" s="19" t="s">
        <v>86</v>
      </c>
      <c r="C17" s="20" t="s">
        <v>103</v>
      </c>
      <c r="E17" s="21">
        <v>26522051</v>
      </c>
      <c r="G17" s="21">
        <v>52</v>
      </c>
      <c r="I17" s="21">
        <v>0</v>
      </c>
      <c r="K17" s="21">
        <v>0</v>
      </c>
      <c r="M17" s="21">
        <v>0</v>
      </c>
      <c r="O17" s="21">
        <v>1379146652</v>
      </c>
      <c r="Q17" s="21">
        <v>0</v>
      </c>
      <c r="S17" s="21">
        <v>1379146652</v>
      </c>
    </row>
    <row r="18" spans="1:19" s="20" customFormat="1" ht="21" x14ac:dyDescent="0.2">
      <c r="A18" s="4" t="s">
        <v>79</v>
      </c>
      <c r="C18" s="20" t="s">
        <v>98</v>
      </c>
      <c r="E18" s="21">
        <v>17310091</v>
      </c>
      <c r="G18" s="21">
        <v>210</v>
      </c>
      <c r="I18" s="21">
        <v>0</v>
      </c>
      <c r="K18" s="21">
        <v>0</v>
      </c>
      <c r="M18" s="21">
        <v>0</v>
      </c>
      <c r="O18" s="21">
        <v>3635119110</v>
      </c>
      <c r="Q18" s="21">
        <v>0</v>
      </c>
      <c r="S18" s="21">
        <v>3635119110</v>
      </c>
    </row>
    <row r="19" spans="1:19" s="20" customFormat="1" ht="21" x14ac:dyDescent="0.2">
      <c r="A19" s="4" t="s">
        <v>81</v>
      </c>
      <c r="C19" s="20" t="s">
        <v>43</v>
      </c>
      <c r="E19" s="21">
        <v>3289201</v>
      </c>
      <c r="G19" s="21">
        <v>200</v>
      </c>
      <c r="I19" s="21">
        <v>0</v>
      </c>
      <c r="K19" s="21">
        <v>0</v>
      </c>
      <c r="M19" s="21">
        <v>0</v>
      </c>
      <c r="O19" s="21">
        <v>657840200</v>
      </c>
      <c r="Q19" s="21">
        <v>0</v>
      </c>
      <c r="S19" s="21">
        <v>657840200</v>
      </c>
    </row>
    <row r="20" spans="1:19" s="20" customFormat="1" ht="21" x14ac:dyDescent="0.2">
      <c r="A20" s="4" t="s">
        <v>75</v>
      </c>
      <c r="C20" s="20" t="s">
        <v>42</v>
      </c>
      <c r="E20" s="21">
        <v>89170275</v>
      </c>
      <c r="G20" s="21">
        <v>103</v>
      </c>
      <c r="I20" s="21">
        <v>0</v>
      </c>
      <c r="K20" s="21">
        <v>0</v>
      </c>
      <c r="M20" s="21">
        <v>0</v>
      </c>
      <c r="O20" s="21">
        <v>9184538325</v>
      </c>
      <c r="Q20" s="21">
        <v>0</v>
      </c>
      <c r="S20" s="21">
        <v>9184538325</v>
      </c>
    </row>
    <row r="21" spans="1:19" s="20" customFormat="1" ht="21" x14ac:dyDescent="0.2">
      <c r="A21" s="4" t="s">
        <v>53</v>
      </c>
      <c r="C21" s="20" t="s">
        <v>98</v>
      </c>
      <c r="E21" s="21">
        <v>547922</v>
      </c>
      <c r="G21" s="21">
        <v>1350</v>
      </c>
      <c r="I21" s="21">
        <v>0</v>
      </c>
      <c r="K21" s="21">
        <v>0</v>
      </c>
      <c r="M21" s="21">
        <v>0</v>
      </c>
      <c r="O21" s="21">
        <v>739694700</v>
      </c>
      <c r="Q21" s="21">
        <v>0</v>
      </c>
      <c r="S21" s="21">
        <v>739694700</v>
      </c>
    </row>
    <row r="22" spans="1:19" s="20" customFormat="1" ht="21" x14ac:dyDescent="0.2">
      <c r="A22" s="4" t="s">
        <v>92</v>
      </c>
      <c r="C22" s="20" t="s">
        <v>44</v>
      </c>
      <c r="E22" s="21">
        <v>334164033</v>
      </c>
      <c r="G22" s="21">
        <v>70</v>
      </c>
      <c r="I22" s="21">
        <v>0</v>
      </c>
      <c r="K22" s="21">
        <v>0</v>
      </c>
      <c r="M22" s="21">
        <v>0</v>
      </c>
      <c r="O22" s="21">
        <v>23391482310</v>
      </c>
      <c r="Q22" s="21">
        <v>0</v>
      </c>
      <c r="S22" s="21">
        <v>23391482310</v>
      </c>
    </row>
    <row r="23" spans="1:19" s="20" customFormat="1" ht="21" x14ac:dyDescent="0.2">
      <c r="A23" s="19" t="s">
        <v>89</v>
      </c>
      <c r="C23" s="20" t="s">
        <v>42</v>
      </c>
      <c r="E23" s="21">
        <v>86194569</v>
      </c>
      <c r="G23" s="21">
        <v>9</v>
      </c>
      <c r="I23" s="21">
        <v>0</v>
      </c>
      <c r="K23" s="21">
        <v>0</v>
      </c>
      <c r="M23" s="21">
        <v>0</v>
      </c>
      <c r="O23" s="21">
        <v>775751121</v>
      </c>
      <c r="Q23" s="21">
        <v>0</v>
      </c>
      <c r="S23" s="21">
        <v>775751121</v>
      </c>
    </row>
    <row r="24" spans="1:19" s="20" customFormat="1" ht="21" x14ac:dyDescent="0.2">
      <c r="A24" s="19" t="s">
        <v>48</v>
      </c>
      <c r="C24" s="20" t="s">
        <v>45</v>
      </c>
      <c r="E24" s="21">
        <v>625000</v>
      </c>
      <c r="G24" s="21">
        <v>3000</v>
      </c>
      <c r="I24" s="21">
        <v>0</v>
      </c>
      <c r="K24" s="21">
        <v>0</v>
      </c>
      <c r="M24" s="21">
        <v>0</v>
      </c>
      <c r="O24" s="21">
        <v>1875000000</v>
      </c>
      <c r="Q24" s="21">
        <v>0</v>
      </c>
      <c r="S24" s="21">
        <v>1875000000</v>
      </c>
    </row>
    <row r="25" spans="1:19" s="20" customFormat="1" ht="21" x14ac:dyDescent="0.2">
      <c r="A25" s="19" t="s">
        <v>82</v>
      </c>
      <c r="C25" s="20" t="s">
        <v>44</v>
      </c>
      <c r="E25" s="21">
        <v>3497043</v>
      </c>
      <c r="G25" s="21">
        <v>140</v>
      </c>
      <c r="I25" s="21">
        <v>0</v>
      </c>
      <c r="K25" s="21">
        <v>0</v>
      </c>
      <c r="M25" s="21">
        <v>0</v>
      </c>
      <c r="O25" s="21">
        <v>489586020</v>
      </c>
      <c r="Q25" s="21">
        <v>0</v>
      </c>
      <c r="S25" s="21">
        <v>489586020</v>
      </c>
    </row>
    <row r="26" spans="1:19" s="20" customFormat="1" ht="21" x14ac:dyDescent="0.2">
      <c r="A26" s="4" t="s">
        <v>87</v>
      </c>
      <c r="C26" s="20" t="s">
        <v>98</v>
      </c>
      <c r="E26" s="21">
        <v>22334633</v>
      </c>
      <c r="G26" s="21">
        <v>160</v>
      </c>
      <c r="I26" s="21">
        <v>0</v>
      </c>
      <c r="K26" s="21">
        <v>0</v>
      </c>
      <c r="M26" s="21">
        <v>0</v>
      </c>
      <c r="O26" s="21">
        <v>3573541280</v>
      </c>
      <c r="Q26" s="21">
        <v>0</v>
      </c>
      <c r="S26" s="21">
        <v>3573541280</v>
      </c>
    </row>
    <row r="27" spans="1:19" s="20" customFormat="1" ht="21" x14ac:dyDescent="0.2">
      <c r="A27" s="19" t="s">
        <v>78</v>
      </c>
      <c r="C27" s="20" t="s">
        <v>100</v>
      </c>
      <c r="E27" s="21">
        <v>20263713</v>
      </c>
      <c r="G27" s="21">
        <v>70</v>
      </c>
      <c r="I27" s="21">
        <v>0</v>
      </c>
      <c r="K27" s="21">
        <v>0</v>
      </c>
      <c r="M27" s="21">
        <v>0</v>
      </c>
      <c r="O27" s="21">
        <v>1418459910</v>
      </c>
      <c r="Q27" s="21">
        <v>0</v>
      </c>
      <c r="S27" s="21">
        <v>1418459910</v>
      </c>
    </row>
    <row r="28" spans="1:19" s="20" customFormat="1" ht="19.5" thickBot="1" x14ac:dyDescent="0.25">
      <c r="A28" s="20" t="s">
        <v>90</v>
      </c>
      <c r="C28" s="20" t="s">
        <v>103</v>
      </c>
      <c r="E28" s="21">
        <v>44436160</v>
      </c>
      <c r="G28" s="21">
        <v>36</v>
      </c>
      <c r="I28" s="21">
        <v>0</v>
      </c>
      <c r="K28" s="21">
        <v>0</v>
      </c>
      <c r="M28" s="21">
        <v>0</v>
      </c>
      <c r="O28" s="20">
        <v>1599701760</v>
      </c>
      <c r="Q28" s="21">
        <v>0</v>
      </c>
      <c r="S28" s="20">
        <v>1599701760</v>
      </c>
    </row>
    <row r="29" spans="1:19" ht="19.5" thickBot="1" x14ac:dyDescent="0.25">
      <c r="I29" s="22">
        <f>SUM(I8:I28)</f>
        <v>0</v>
      </c>
      <c r="J29" s="20"/>
      <c r="K29" s="22">
        <f>SUM(K8:K28)</f>
        <v>0</v>
      </c>
      <c r="L29" s="20"/>
      <c r="M29" s="22">
        <f>SUM(M8:M28)</f>
        <v>0</v>
      </c>
      <c r="N29" s="20"/>
      <c r="O29" s="22">
        <f>SUM(O8:O28)</f>
        <v>122512042629</v>
      </c>
      <c r="P29" s="20"/>
      <c r="Q29" s="22">
        <f>SUM(Q8:Q28)</f>
        <v>86351112</v>
      </c>
      <c r="R29" s="20"/>
      <c r="S29" s="22">
        <f>SUM(S8:S28)</f>
        <v>122425691517</v>
      </c>
    </row>
    <row r="30" spans="1:19" ht="14.25" customHeight="1" thickTop="1" x14ac:dyDescent="0.2">
      <c r="S30" s="21"/>
    </row>
    <row r="33" spans="18:19" x14ac:dyDescent="0.2">
      <c r="R33" s="17">
        <f>+S32-S29</f>
        <v>-122425691517</v>
      </c>
      <c r="S33" s="17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sheetPr>
    <tabColor rgb="FF92D050"/>
  </sheetPr>
  <dimension ref="A2:M10"/>
  <sheetViews>
    <sheetView rightToLeft="1" tabSelected="1" workbookViewId="0">
      <selection activeCell="M20" sqref="M20"/>
    </sheetView>
  </sheetViews>
  <sheetFormatPr defaultRowHeight="18.75" x14ac:dyDescent="0.2"/>
  <cols>
    <col min="1" max="1" width="16.5" style="16" customWidth="1"/>
    <col min="2" max="2" width="0.875" style="16" customWidth="1"/>
    <col min="3" max="3" width="18.375" style="16" customWidth="1"/>
    <col min="4" max="4" width="0.875" style="16" customWidth="1"/>
    <col min="5" max="5" width="15.75" style="16" customWidth="1"/>
    <col min="6" max="6" width="0.875" style="16" customWidth="1"/>
    <col min="7" max="7" width="18.375" style="16" customWidth="1"/>
    <col min="8" max="8" width="0.875" style="16" customWidth="1"/>
    <col min="9" max="9" width="19.25" style="16" customWidth="1"/>
    <col min="10" max="10" width="0.875" style="16" customWidth="1"/>
    <col min="11" max="11" width="14" style="16" customWidth="1"/>
    <col min="12" max="12" width="0.875" style="16" customWidth="1"/>
    <col min="13" max="13" width="19.25" style="16" customWidth="1"/>
    <col min="14" max="14" width="0.875" style="16" customWidth="1"/>
    <col min="15" max="15" width="8" style="16" customWidth="1"/>
    <col min="16" max="16384" width="9" style="16"/>
  </cols>
  <sheetData>
    <row r="2" spans="1:13" ht="26.25" x14ac:dyDescent="0.2">
      <c r="A2" s="69" t="s">
        <v>0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</row>
    <row r="3" spans="1:13" ht="26.25" x14ac:dyDescent="0.2">
      <c r="A3" s="69" t="s">
        <v>28</v>
      </c>
      <c r="B3" s="69" t="s">
        <v>28</v>
      </c>
      <c r="C3" s="69" t="s">
        <v>28</v>
      </c>
      <c r="D3" s="69" t="s">
        <v>28</v>
      </c>
      <c r="E3" s="69" t="s">
        <v>28</v>
      </c>
      <c r="F3" s="69" t="s">
        <v>28</v>
      </c>
      <c r="G3" s="69" t="s">
        <v>28</v>
      </c>
      <c r="H3" s="69" t="s">
        <v>28</v>
      </c>
      <c r="I3" s="69" t="s">
        <v>28</v>
      </c>
      <c r="J3" s="69" t="s">
        <v>28</v>
      </c>
      <c r="K3" s="69" t="s">
        <v>28</v>
      </c>
      <c r="L3" s="69" t="s">
        <v>28</v>
      </c>
      <c r="M3" s="69" t="s">
        <v>28</v>
      </c>
    </row>
    <row r="4" spans="1:13" ht="26.25" x14ac:dyDescent="0.2">
      <c r="A4" s="69" t="s">
        <v>2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</row>
    <row r="6" spans="1:13" ht="27" thickBot="1" x14ac:dyDescent="0.25">
      <c r="A6" s="70" t="s">
        <v>29</v>
      </c>
      <c r="B6" s="70" t="s">
        <v>29</v>
      </c>
      <c r="C6" s="70" t="s">
        <v>30</v>
      </c>
      <c r="D6" s="70" t="s">
        <v>30</v>
      </c>
      <c r="E6" s="70" t="s">
        <v>30</v>
      </c>
      <c r="F6" s="70" t="s">
        <v>30</v>
      </c>
      <c r="G6" s="70" t="s">
        <v>30</v>
      </c>
      <c r="I6" s="70" t="s">
        <v>31</v>
      </c>
      <c r="J6" s="70" t="s">
        <v>31</v>
      </c>
      <c r="K6" s="70" t="s">
        <v>31</v>
      </c>
      <c r="L6" s="70" t="s">
        <v>31</v>
      </c>
      <c r="M6" s="70" t="s">
        <v>31</v>
      </c>
    </row>
    <row r="7" spans="1:13" ht="27" thickBot="1" x14ac:dyDescent="0.25">
      <c r="A7" s="14" t="s">
        <v>32</v>
      </c>
      <c r="C7" s="14" t="s">
        <v>33</v>
      </c>
      <c r="E7" s="14" t="s">
        <v>34</v>
      </c>
      <c r="G7" s="14" t="s">
        <v>35</v>
      </c>
      <c r="I7" s="14" t="s">
        <v>33</v>
      </c>
      <c r="K7" s="14" t="s">
        <v>34</v>
      </c>
      <c r="M7" s="14" t="s">
        <v>35</v>
      </c>
    </row>
    <row r="8" spans="1:13" ht="19.5" customHeight="1" x14ac:dyDescent="0.2">
      <c r="A8" s="15" t="s">
        <v>26</v>
      </c>
      <c r="C8" s="17">
        <v>3620687899</v>
      </c>
      <c r="E8" s="17">
        <v>0</v>
      </c>
      <c r="G8" s="17">
        <v>3620687899</v>
      </c>
      <c r="I8" s="17">
        <v>118618377310</v>
      </c>
      <c r="K8" s="17">
        <v>0</v>
      </c>
      <c r="M8" s="17">
        <v>118618377310</v>
      </c>
    </row>
    <row r="9" spans="1:13" ht="19.5" customHeight="1" thickBot="1" x14ac:dyDescent="0.25">
      <c r="A9" s="15" t="s">
        <v>27</v>
      </c>
      <c r="C9" s="17">
        <v>2133</v>
      </c>
      <c r="E9" s="17">
        <v>0</v>
      </c>
      <c r="G9" s="17">
        <v>2133</v>
      </c>
      <c r="I9" s="17">
        <v>23333</v>
      </c>
      <c r="K9" s="17">
        <v>0</v>
      </c>
      <c r="M9" s="17">
        <v>23333</v>
      </c>
    </row>
    <row r="10" spans="1:13" ht="19.5" thickBot="1" x14ac:dyDescent="0.25">
      <c r="A10" s="16" t="s">
        <v>18</v>
      </c>
      <c r="C10" s="18">
        <f>SUM(C8:C9)</f>
        <v>3620690032</v>
      </c>
      <c r="E10" s="18">
        <f>SUM(E8:E9)</f>
        <v>0</v>
      </c>
      <c r="G10" s="18">
        <f>SUM(G8:G9)</f>
        <v>3620690032</v>
      </c>
      <c r="I10" s="18">
        <f>SUM(I8:I9)</f>
        <v>118618400643</v>
      </c>
      <c r="K10" s="18">
        <f>SUM(K8:K9)</f>
        <v>0</v>
      </c>
      <c r="M10" s="18">
        <f>SUM(M8:M9)</f>
        <v>118618400643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sheetPr>
    <tabColor rgb="FF92D050"/>
  </sheetPr>
  <dimension ref="A2:V40"/>
  <sheetViews>
    <sheetView rightToLeft="1" topLeftCell="A16" zoomScale="90" zoomScaleNormal="90" workbookViewId="0">
      <selection activeCell="C37" sqref="C37"/>
    </sheetView>
  </sheetViews>
  <sheetFormatPr defaultRowHeight="22.5" x14ac:dyDescent="0.2"/>
  <cols>
    <col min="1" max="1" width="29.375" style="26" bestFit="1" customWidth="1"/>
    <col min="2" max="2" width="0.875" style="26" customWidth="1"/>
    <col min="3" max="3" width="15.75" style="26" customWidth="1"/>
    <col min="4" max="4" width="0.875" style="26" customWidth="1"/>
    <col min="5" max="5" width="19.25" style="26" customWidth="1"/>
    <col min="6" max="6" width="0.875" style="26" customWidth="1"/>
    <col min="7" max="7" width="19.25" style="26" customWidth="1"/>
    <col min="8" max="8" width="0.875" style="26" customWidth="1"/>
    <col min="9" max="9" width="24.5" style="26" customWidth="1"/>
    <col min="10" max="10" width="0.875" style="26" customWidth="1"/>
    <col min="11" max="11" width="16.625" style="26" customWidth="1"/>
    <col min="12" max="12" width="0.875" style="26" customWidth="1"/>
    <col min="13" max="13" width="20.125" style="26" customWidth="1"/>
    <col min="14" max="14" width="0.875" style="26" customWidth="1"/>
    <col min="15" max="15" width="20.125" style="26" customWidth="1"/>
    <col min="16" max="16" width="0.875" style="26" customWidth="1"/>
    <col min="17" max="17" width="24.5" style="26" customWidth="1"/>
    <col min="18" max="18" width="0.875" style="26" customWidth="1"/>
    <col min="19" max="19" width="16.125" style="26" bestFit="1" customWidth="1"/>
    <col min="20" max="20" width="15.875" style="26" bestFit="1" customWidth="1"/>
    <col min="21" max="21" width="17" style="26" bestFit="1" customWidth="1"/>
    <col min="22" max="16384" width="9" style="26"/>
  </cols>
  <sheetData>
    <row r="2" spans="1:22" ht="24" x14ac:dyDescent="0.2">
      <c r="A2" s="71" t="s">
        <v>0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  <c r="N2" s="71" t="s">
        <v>0</v>
      </c>
      <c r="O2" s="71" t="s">
        <v>0</v>
      </c>
      <c r="P2" s="71" t="s">
        <v>0</v>
      </c>
      <c r="Q2" s="71" t="s">
        <v>0</v>
      </c>
    </row>
    <row r="3" spans="1:22" ht="24" x14ac:dyDescent="0.2">
      <c r="A3" s="71" t="s">
        <v>28</v>
      </c>
      <c r="B3" s="71" t="s">
        <v>28</v>
      </c>
      <c r="C3" s="71" t="s">
        <v>28</v>
      </c>
      <c r="D3" s="71" t="s">
        <v>28</v>
      </c>
      <c r="E3" s="71" t="s">
        <v>28</v>
      </c>
      <c r="F3" s="71" t="s">
        <v>28</v>
      </c>
      <c r="G3" s="71" t="s">
        <v>28</v>
      </c>
      <c r="H3" s="71" t="s">
        <v>28</v>
      </c>
      <c r="I3" s="71" t="s">
        <v>28</v>
      </c>
      <c r="J3" s="71" t="s">
        <v>28</v>
      </c>
      <c r="K3" s="71" t="s">
        <v>28</v>
      </c>
      <c r="L3" s="71" t="s">
        <v>28</v>
      </c>
      <c r="M3" s="71" t="s">
        <v>28</v>
      </c>
      <c r="N3" s="71" t="s">
        <v>28</v>
      </c>
      <c r="O3" s="71" t="s">
        <v>28</v>
      </c>
      <c r="P3" s="71" t="s">
        <v>28</v>
      </c>
      <c r="Q3" s="71" t="s">
        <v>28</v>
      </c>
    </row>
    <row r="4" spans="1:22" ht="24" x14ac:dyDescent="0.2">
      <c r="A4" s="71" t="s">
        <v>2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  <c r="N4" s="71" t="s">
        <v>2</v>
      </c>
      <c r="O4" s="71" t="s">
        <v>2</v>
      </c>
      <c r="P4" s="71" t="s">
        <v>2</v>
      </c>
      <c r="Q4" s="71" t="s">
        <v>2</v>
      </c>
    </row>
    <row r="6" spans="1:22" ht="24.75" thickBot="1" x14ac:dyDescent="0.25">
      <c r="A6" s="72" t="s">
        <v>3</v>
      </c>
      <c r="C6" s="73" t="s">
        <v>30</v>
      </c>
      <c r="D6" s="73" t="s">
        <v>30</v>
      </c>
      <c r="E6" s="73" t="s">
        <v>30</v>
      </c>
      <c r="F6" s="73" t="s">
        <v>30</v>
      </c>
      <c r="G6" s="73" t="s">
        <v>30</v>
      </c>
      <c r="H6" s="73" t="s">
        <v>30</v>
      </c>
      <c r="I6" s="73" t="s">
        <v>30</v>
      </c>
      <c r="K6" s="73" t="s">
        <v>31</v>
      </c>
      <c r="L6" s="73" t="s">
        <v>31</v>
      </c>
      <c r="M6" s="73" t="s">
        <v>31</v>
      </c>
      <c r="N6" s="73" t="s">
        <v>31</v>
      </c>
      <c r="O6" s="73" t="s">
        <v>31</v>
      </c>
      <c r="P6" s="73" t="s">
        <v>31</v>
      </c>
      <c r="Q6" s="73" t="s">
        <v>31</v>
      </c>
    </row>
    <row r="7" spans="1:22" ht="24.75" thickBot="1" x14ac:dyDescent="0.25">
      <c r="A7" s="73" t="s">
        <v>3</v>
      </c>
      <c r="C7" s="27" t="s">
        <v>7</v>
      </c>
      <c r="E7" s="27" t="s">
        <v>49</v>
      </c>
      <c r="G7" s="27" t="s">
        <v>50</v>
      </c>
      <c r="I7" s="27" t="s">
        <v>52</v>
      </c>
      <c r="K7" s="27" t="s">
        <v>7</v>
      </c>
      <c r="M7" s="27" t="s">
        <v>49</v>
      </c>
      <c r="O7" s="27" t="s">
        <v>50</v>
      </c>
      <c r="Q7" s="27" t="s">
        <v>52</v>
      </c>
    </row>
    <row r="8" spans="1:22" ht="24" x14ac:dyDescent="0.2">
      <c r="A8" s="52" t="s">
        <v>105</v>
      </c>
      <c r="C8" s="31">
        <v>0</v>
      </c>
      <c r="D8" s="31"/>
      <c r="E8" s="31">
        <v>0</v>
      </c>
      <c r="F8" s="31"/>
      <c r="G8" s="31">
        <v>0</v>
      </c>
      <c r="H8" s="31"/>
      <c r="I8" s="31">
        <v>0</v>
      </c>
      <c r="J8" s="31"/>
      <c r="K8" s="31">
        <v>625000</v>
      </c>
      <c r="L8" s="31"/>
      <c r="M8" s="31">
        <v>4982675690</v>
      </c>
      <c r="N8" s="31"/>
      <c r="O8" s="31">
        <v>5630733067</v>
      </c>
      <c r="P8" s="31"/>
      <c r="Q8" s="31">
        <v>-648057377</v>
      </c>
      <c r="S8" s="28"/>
      <c r="T8" s="31"/>
      <c r="U8" s="31"/>
      <c r="V8" s="31"/>
    </row>
    <row r="9" spans="1:22" ht="24" x14ac:dyDescent="0.2">
      <c r="A9" s="52" t="s">
        <v>106</v>
      </c>
      <c r="C9" s="31">
        <v>0</v>
      </c>
      <c r="D9" s="31"/>
      <c r="E9" s="31">
        <v>0</v>
      </c>
      <c r="F9" s="31"/>
      <c r="G9" s="31">
        <v>0</v>
      </c>
      <c r="H9" s="31"/>
      <c r="I9" s="31">
        <v>0</v>
      </c>
      <c r="J9" s="31"/>
      <c r="K9" s="31">
        <v>1565800</v>
      </c>
      <c r="L9" s="31"/>
      <c r="M9" s="31">
        <v>17093105582</v>
      </c>
      <c r="N9" s="31"/>
      <c r="O9" s="31">
        <v>14380280224</v>
      </c>
      <c r="P9" s="31"/>
      <c r="Q9" s="31">
        <v>2712825358</v>
      </c>
      <c r="S9" s="28"/>
      <c r="T9" s="31"/>
      <c r="U9" s="31"/>
      <c r="V9" s="31"/>
    </row>
    <row r="10" spans="1:22" s="29" customFormat="1" ht="24" x14ac:dyDescent="0.2">
      <c r="A10" s="53" t="s">
        <v>107</v>
      </c>
      <c r="C10" s="31">
        <v>47341593</v>
      </c>
      <c r="D10" s="32"/>
      <c r="E10" s="31">
        <v>158508243259</v>
      </c>
      <c r="F10" s="32"/>
      <c r="G10" s="31">
        <v>131479891306</v>
      </c>
      <c r="H10" s="32"/>
      <c r="I10" s="31">
        <v>27028351953</v>
      </c>
      <c r="J10" s="32"/>
      <c r="K10" s="31">
        <v>120622002</v>
      </c>
      <c r="L10" s="32"/>
      <c r="M10" s="31">
        <v>342232464393</v>
      </c>
      <c r="N10" s="32"/>
      <c r="O10" s="31">
        <v>331404609505</v>
      </c>
      <c r="P10" s="32"/>
      <c r="Q10" s="31">
        <v>10827854888</v>
      </c>
      <c r="S10" s="28"/>
      <c r="T10" s="31"/>
      <c r="U10" s="31"/>
      <c r="V10" s="31"/>
    </row>
    <row r="11" spans="1:22" ht="24" x14ac:dyDescent="0.2">
      <c r="A11" s="52" t="s">
        <v>108</v>
      </c>
      <c r="C11" s="31">
        <v>0</v>
      </c>
      <c r="D11" s="31"/>
      <c r="E11" s="31">
        <v>0</v>
      </c>
      <c r="F11" s="31"/>
      <c r="G11" s="31">
        <v>0</v>
      </c>
      <c r="H11" s="31"/>
      <c r="I11" s="31">
        <v>0</v>
      </c>
      <c r="J11" s="31"/>
      <c r="K11" s="31">
        <v>687000</v>
      </c>
      <c r="L11" s="31"/>
      <c r="M11" s="31">
        <v>19430882807</v>
      </c>
      <c r="N11" s="31"/>
      <c r="O11" s="31">
        <v>14898744782</v>
      </c>
      <c r="P11" s="31"/>
      <c r="Q11" s="31">
        <v>4532138025</v>
      </c>
      <c r="S11" s="28"/>
      <c r="T11" s="31"/>
      <c r="U11" s="31"/>
      <c r="V11" s="31"/>
    </row>
    <row r="12" spans="1:22" ht="24" x14ac:dyDescent="0.2">
      <c r="A12" s="52" t="s">
        <v>85</v>
      </c>
      <c r="C12" s="31">
        <v>2556743</v>
      </c>
      <c r="D12" s="31"/>
      <c r="E12" s="31">
        <v>15147605703</v>
      </c>
      <c r="F12" s="31"/>
      <c r="G12" s="31">
        <v>15001702839</v>
      </c>
      <c r="H12" s="31"/>
      <c r="I12" s="31">
        <v>145902864</v>
      </c>
      <c r="J12" s="31"/>
      <c r="K12" s="31">
        <v>4252431</v>
      </c>
      <c r="L12" s="31"/>
      <c r="M12" s="31">
        <v>23985651452</v>
      </c>
      <c r="N12" s="31"/>
      <c r="O12" s="31">
        <v>25112329674</v>
      </c>
      <c r="P12" s="31"/>
      <c r="Q12" s="31">
        <v>-1126678222</v>
      </c>
      <c r="S12" s="28"/>
      <c r="T12" s="31"/>
      <c r="U12" s="31"/>
      <c r="V12" s="31"/>
    </row>
    <row r="13" spans="1:22" ht="24" x14ac:dyDescent="0.2">
      <c r="A13" s="52" t="s">
        <v>109</v>
      </c>
      <c r="C13" s="31">
        <v>0</v>
      </c>
      <c r="D13" s="31"/>
      <c r="E13" s="31">
        <v>0</v>
      </c>
      <c r="F13" s="31"/>
      <c r="G13" s="31">
        <v>0</v>
      </c>
      <c r="H13" s="31"/>
      <c r="I13" s="31">
        <v>0</v>
      </c>
      <c r="J13" s="31"/>
      <c r="K13" s="31">
        <v>1490536</v>
      </c>
      <c r="L13" s="31"/>
      <c r="M13" s="31">
        <v>6755181553</v>
      </c>
      <c r="N13" s="31"/>
      <c r="O13" s="31">
        <v>6432790616</v>
      </c>
      <c r="P13" s="31"/>
      <c r="Q13" s="31">
        <v>322390937</v>
      </c>
      <c r="S13" s="28"/>
      <c r="T13" s="31"/>
      <c r="U13" s="31"/>
      <c r="V13" s="31"/>
    </row>
    <row r="14" spans="1:22" ht="24" x14ac:dyDescent="0.2">
      <c r="A14" s="52" t="s">
        <v>110</v>
      </c>
      <c r="C14" s="31">
        <v>1</v>
      </c>
      <c r="D14" s="31"/>
      <c r="E14" s="31">
        <v>1</v>
      </c>
      <c r="F14" s="31"/>
      <c r="G14" s="31">
        <v>4495</v>
      </c>
      <c r="H14" s="31"/>
      <c r="I14" s="31">
        <v>-4494</v>
      </c>
      <c r="J14" s="31"/>
      <c r="K14" s="31">
        <v>200001</v>
      </c>
      <c r="L14" s="31"/>
      <c r="M14" s="31">
        <v>1266419715</v>
      </c>
      <c r="N14" s="31"/>
      <c r="O14" s="31">
        <v>1438290679</v>
      </c>
      <c r="P14" s="31"/>
      <c r="Q14" s="31">
        <v>-171870964</v>
      </c>
      <c r="S14" s="28"/>
      <c r="T14" s="31"/>
      <c r="U14" s="31"/>
      <c r="V14" s="31"/>
    </row>
    <row r="15" spans="1:22" ht="24" x14ac:dyDescent="0.2">
      <c r="A15" s="52" t="s">
        <v>111</v>
      </c>
      <c r="C15" s="31">
        <v>0</v>
      </c>
      <c r="D15" s="31"/>
      <c r="E15" s="31">
        <v>0</v>
      </c>
      <c r="F15" s="31"/>
      <c r="G15" s="31">
        <v>0</v>
      </c>
      <c r="H15" s="31"/>
      <c r="I15" s="31">
        <v>0</v>
      </c>
      <c r="J15" s="31"/>
      <c r="K15" s="31">
        <v>34097833</v>
      </c>
      <c r="L15" s="31"/>
      <c r="M15" s="31">
        <v>47532050828</v>
      </c>
      <c r="N15" s="31"/>
      <c r="O15" s="31">
        <v>89741051733</v>
      </c>
      <c r="P15" s="31"/>
      <c r="Q15" s="31">
        <v>-42209000905</v>
      </c>
      <c r="S15" s="28"/>
      <c r="T15" s="31"/>
      <c r="U15" s="31"/>
      <c r="V15" s="31"/>
    </row>
    <row r="16" spans="1:22" ht="24" x14ac:dyDescent="0.2">
      <c r="A16" s="52" t="s">
        <v>112</v>
      </c>
      <c r="C16" s="31">
        <v>0</v>
      </c>
      <c r="D16" s="31"/>
      <c r="E16" s="31">
        <v>0</v>
      </c>
      <c r="F16" s="31"/>
      <c r="G16" s="31">
        <v>0</v>
      </c>
      <c r="H16" s="31"/>
      <c r="I16" s="31">
        <v>0</v>
      </c>
      <c r="J16" s="31"/>
      <c r="K16" s="31">
        <v>6408865</v>
      </c>
      <c r="L16" s="31"/>
      <c r="M16" s="31">
        <v>23177846089</v>
      </c>
      <c r="N16" s="31"/>
      <c r="O16" s="31">
        <v>27257616034</v>
      </c>
      <c r="P16" s="31"/>
      <c r="Q16" s="31">
        <v>-4079769945</v>
      </c>
      <c r="S16" s="28"/>
      <c r="T16" s="31"/>
      <c r="U16" s="31"/>
      <c r="V16" s="31"/>
    </row>
    <row r="17" spans="1:22" ht="24" x14ac:dyDescent="0.2">
      <c r="A17" s="52" t="s">
        <v>113</v>
      </c>
      <c r="C17" s="31">
        <v>0</v>
      </c>
      <c r="D17" s="31"/>
      <c r="E17" s="31">
        <v>0</v>
      </c>
      <c r="F17" s="31"/>
      <c r="G17" s="31">
        <v>0</v>
      </c>
      <c r="H17" s="31"/>
      <c r="I17" s="31">
        <v>0</v>
      </c>
      <c r="J17" s="31"/>
      <c r="K17" s="31">
        <v>1230908</v>
      </c>
      <c r="L17" s="31"/>
      <c r="M17" s="31">
        <v>3917132339</v>
      </c>
      <c r="N17" s="31"/>
      <c r="O17" s="31">
        <v>4938022554</v>
      </c>
      <c r="P17" s="31"/>
      <c r="Q17" s="31">
        <v>-1020890215</v>
      </c>
      <c r="S17" s="28"/>
      <c r="T17" s="31"/>
      <c r="U17" s="31"/>
      <c r="V17" s="31"/>
    </row>
    <row r="18" spans="1:22" ht="24" x14ac:dyDescent="0.2">
      <c r="A18" s="52" t="s">
        <v>114</v>
      </c>
      <c r="C18" s="31">
        <v>0</v>
      </c>
      <c r="D18" s="31"/>
      <c r="E18" s="31">
        <v>0</v>
      </c>
      <c r="F18" s="31"/>
      <c r="G18" s="31">
        <v>0</v>
      </c>
      <c r="H18" s="31"/>
      <c r="I18" s="31">
        <v>0</v>
      </c>
      <c r="J18" s="31"/>
      <c r="K18" s="31">
        <v>16800000</v>
      </c>
      <c r="L18" s="31"/>
      <c r="M18" s="31">
        <v>13758248842</v>
      </c>
      <c r="N18" s="31"/>
      <c r="O18" s="31">
        <v>18011043461</v>
      </c>
      <c r="P18" s="31"/>
      <c r="Q18" s="31">
        <v>-4252794619</v>
      </c>
      <c r="S18" s="28"/>
      <c r="T18" s="31"/>
      <c r="U18" s="31"/>
      <c r="V18" s="31"/>
    </row>
    <row r="19" spans="1:22" ht="24" x14ac:dyDescent="0.2">
      <c r="A19" s="52" t="s">
        <v>115</v>
      </c>
      <c r="C19" s="31">
        <v>6846243</v>
      </c>
      <c r="D19" s="31"/>
      <c r="E19" s="31">
        <v>28378405895</v>
      </c>
      <c r="F19" s="31"/>
      <c r="G19" s="31">
        <v>29950035954</v>
      </c>
      <c r="H19" s="31"/>
      <c r="I19" s="31">
        <v>-1571630059</v>
      </c>
      <c r="J19" s="31"/>
      <c r="K19" s="31">
        <v>11646243</v>
      </c>
      <c r="L19" s="31"/>
      <c r="M19" s="31">
        <v>45150415168</v>
      </c>
      <c r="N19" s="31"/>
      <c r="O19" s="31">
        <v>50948439390</v>
      </c>
      <c r="P19" s="31"/>
      <c r="Q19" s="31">
        <v>-5798024222</v>
      </c>
      <c r="S19" s="28"/>
      <c r="T19" s="31"/>
      <c r="U19" s="31"/>
      <c r="V19" s="31"/>
    </row>
    <row r="20" spans="1:22" ht="24" x14ac:dyDescent="0.2">
      <c r="A20" s="52" t="s">
        <v>116</v>
      </c>
      <c r="C20" s="31">
        <v>0</v>
      </c>
      <c r="D20" s="31"/>
      <c r="E20" s="31">
        <v>0</v>
      </c>
      <c r="F20" s="31"/>
      <c r="G20" s="31">
        <v>0</v>
      </c>
      <c r="H20" s="31"/>
      <c r="I20" s="31">
        <v>0</v>
      </c>
      <c r="J20" s="31"/>
      <c r="K20" s="31">
        <v>3451364</v>
      </c>
      <c r="L20" s="31"/>
      <c r="M20" s="31">
        <v>14032408237</v>
      </c>
      <c r="N20" s="31"/>
      <c r="O20" s="31">
        <v>13624916721</v>
      </c>
      <c r="P20" s="31"/>
      <c r="Q20" s="31">
        <v>407491516</v>
      </c>
      <c r="S20" s="28"/>
      <c r="T20" s="31"/>
      <c r="U20" s="31"/>
      <c r="V20" s="31"/>
    </row>
    <row r="21" spans="1:22" ht="24" x14ac:dyDescent="0.2">
      <c r="A21" s="52" t="s">
        <v>117</v>
      </c>
      <c r="C21" s="31">
        <v>30000000</v>
      </c>
      <c r="D21" s="31"/>
      <c r="E21" s="31">
        <v>85520401857</v>
      </c>
      <c r="F21" s="31"/>
      <c r="G21" s="31">
        <v>74127445118</v>
      </c>
      <c r="H21" s="31"/>
      <c r="I21" s="31">
        <v>11392956739</v>
      </c>
      <c r="J21" s="31"/>
      <c r="K21" s="31">
        <v>87236423</v>
      </c>
      <c r="L21" s="31"/>
      <c r="M21" s="31">
        <v>211677323980</v>
      </c>
      <c r="N21" s="31"/>
      <c r="O21" s="31">
        <v>214432480387</v>
      </c>
      <c r="P21" s="31"/>
      <c r="Q21" s="31">
        <v>-2755156407</v>
      </c>
      <c r="S21" s="28"/>
      <c r="T21" s="31"/>
      <c r="U21" s="31"/>
      <c r="V21" s="31"/>
    </row>
    <row r="22" spans="1:22" ht="24" x14ac:dyDescent="0.2">
      <c r="A22" s="52" t="s">
        <v>118</v>
      </c>
      <c r="C22" s="31">
        <v>0</v>
      </c>
      <c r="D22" s="31"/>
      <c r="E22" s="31">
        <v>0</v>
      </c>
      <c r="F22" s="31"/>
      <c r="G22" s="31">
        <v>0</v>
      </c>
      <c r="H22" s="31"/>
      <c r="I22" s="31">
        <v>0</v>
      </c>
      <c r="J22" s="31"/>
      <c r="K22" s="31">
        <v>612391</v>
      </c>
      <c r="L22" s="31"/>
      <c r="M22" s="31">
        <v>3098768154</v>
      </c>
      <c r="N22" s="31"/>
      <c r="O22" s="31">
        <v>3019626822</v>
      </c>
      <c r="P22" s="31"/>
      <c r="Q22" s="31">
        <v>79141332</v>
      </c>
      <c r="S22" s="28"/>
      <c r="T22" s="31"/>
      <c r="U22" s="31"/>
      <c r="V22" s="31"/>
    </row>
    <row r="23" spans="1:22" ht="24" x14ac:dyDescent="0.2">
      <c r="A23" s="52" t="s">
        <v>119</v>
      </c>
      <c r="C23" s="31">
        <v>0</v>
      </c>
      <c r="D23" s="31"/>
      <c r="E23" s="31">
        <v>0</v>
      </c>
      <c r="F23" s="31"/>
      <c r="G23" s="31">
        <v>0</v>
      </c>
      <c r="H23" s="31"/>
      <c r="I23" s="31">
        <v>0</v>
      </c>
      <c r="J23" s="31"/>
      <c r="K23" s="31">
        <v>6972971</v>
      </c>
      <c r="L23" s="31"/>
      <c r="M23" s="31">
        <v>25103855689</v>
      </c>
      <c r="N23" s="31"/>
      <c r="O23" s="31">
        <v>31366676819</v>
      </c>
      <c r="P23" s="31"/>
      <c r="Q23" s="31">
        <v>-6262821130</v>
      </c>
      <c r="S23" s="28"/>
      <c r="T23" s="31"/>
      <c r="U23" s="31"/>
      <c r="V23" s="31"/>
    </row>
    <row r="24" spans="1:22" ht="24" x14ac:dyDescent="0.2">
      <c r="A24" s="52" t="s">
        <v>120</v>
      </c>
      <c r="C24" s="31">
        <v>0</v>
      </c>
      <c r="D24" s="31"/>
      <c r="E24" s="31">
        <v>0</v>
      </c>
      <c r="F24" s="31"/>
      <c r="G24" s="31">
        <v>0</v>
      </c>
      <c r="H24" s="31"/>
      <c r="I24" s="31">
        <v>0</v>
      </c>
      <c r="J24" s="31"/>
      <c r="K24" s="31">
        <v>1074827</v>
      </c>
      <c r="L24" s="31"/>
      <c r="M24" s="31">
        <v>1663615876</v>
      </c>
      <c r="N24" s="31"/>
      <c r="O24" s="31">
        <v>1858615271</v>
      </c>
      <c r="P24" s="31"/>
      <c r="Q24" s="31">
        <v>-194999395</v>
      </c>
      <c r="S24" s="28"/>
      <c r="T24" s="31"/>
      <c r="U24" s="31"/>
      <c r="V24" s="31"/>
    </row>
    <row r="25" spans="1:22" ht="24" x14ac:dyDescent="0.2">
      <c r="A25" s="52" t="s">
        <v>121</v>
      </c>
      <c r="C25" s="31">
        <v>0</v>
      </c>
      <c r="D25" s="31"/>
      <c r="E25" s="31">
        <v>0</v>
      </c>
      <c r="F25" s="31"/>
      <c r="G25" s="31">
        <v>0</v>
      </c>
      <c r="H25" s="31"/>
      <c r="I25" s="31">
        <v>0</v>
      </c>
      <c r="J25" s="31"/>
      <c r="K25" s="31">
        <v>11612276</v>
      </c>
      <c r="L25" s="31"/>
      <c r="M25" s="31">
        <v>32291436809</v>
      </c>
      <c r="N25" s="31"/>
      <c r="O25" s="31">
        <v>42773876836</v>
      </c>
      <c r="P25" s="31"/>
      <c r="Q25" s="31">
        <v>-10482440027</v>
      </c>
      <c r="S25" s="28"/>
      <c r="T25" s="31"/>
      <c r="U25" s="31"/>
      <c r="V25" s="31"/>
    </row>
    <row r="26" spans="1:22" ht="24" x14ac:dyDescent="0.2">
      <c r="A26" s="52" t="s">
        <v>122</v>
      </c>
      <c r="C26" s="31">
        <v>6252469</v>
      </c>
      <c r="D26" s="31"/>
      <c r="E26" s="31">
        <v>26041968020</v>
      </c>
      <c r="F26" s="31"/>
      <c r="G26" s="31">
        <v>21572455008</v>
      </c>
      <c r="H26" s="31"/>
      <c r="I26" s="31">
        <v>4469513012</v>
      </c>
      <c r="J26" s="31"/>
      <c r="K26" s="31">
        <v>8172085</v>
      </c>
      <c r="L26" s="31"/>
      <c r="M26" s="31">
        <v>32112842858</v>
      </c>
      <c r="N26" s="31"/>
      <c r="O26" s="31">
        <v>28195571450</v>
      </c>
      <c r="P26" s="31"/>
      <c r="Q26" s="31">
        <v>3917271408</v>
      </c>
      <c r="S26" s="28"/>
      <c r="T26" s="31"/>
      <c r="U26" s="31"/>
      <c r="V26" s="31"/>
    </row>
    <row r="27" spans="1:22" ht="24" x14ac:dyDescent="0.2">
      <c r="A27" s="52" t="s">
        <v>123</v>
      </c>
      <c r="C27" s="31">
        <v>0</v>
      </c>
      <c r="D27" s="31"/>
      <c r="E27" s="31">
        <v>0</v>
      </c>
      <c r="F27" s="31"/>
      <c r="G27" s="31">
        <v>0</v>
      </c>
      <c r="H27" s="31"/>
      <c r="I27" s="31">
        <v>0</v>
      </c>
      <c r="J27" s="31"/>
      <c r="K27" s="31">
        <v>6000000</v>
      </c>
      <c r="L27" s="31"/>
      <c r="M27" s="31">
        <v>4646587455</v>
      </c>
      <c r="N27" s="31"/>
      <c r="O27" s="31">
        <v>4548527941</v>
      </c>
      <c r="P27" s="31"/>
      <c r="Q27" s="31">
        <v>98059514</v>
      </c>
      <c r="S27" s="28"/>
      <c r="T27" s="31"/>
      <c r="U27" s="31"/>
      <c r="V27" s="31"/>
    </row>
    <row r="28" spans="1:22" ht="24" x14ac:dyDescent="0.2">
      <c r="A28" s="52" t="s">
        <v>124</v>
      </c>
      <c r="C28" s="31">
        <v>14559364</v>
      </c>
      <c r="D28" s="31"/>
      <c r="E28" s="31">
        <v>30316225301</v>
      </c>
      <c r="F28" s="31"/>
      <c r="G28" s="31">
        <v>21435279557</v>
      </c>
      <c r="H28" s="31"/>
      <c r="I28" s="31">
        <v>8880945744</v>
      </c>
      <c r="J28" s="31"/>
      <c r="K28" s="31">
        <v>32121101</v>
      </c>
      <c r="L28" s="31"/>
      <c r="M28" s="31">
        <v>58268922644</v>
      </c>
      <c r="N28" s="31"/>
      <c r="O28" s="31">
        <v>47290855558</v>
      </c>
      <c r="P28" s="31"/>
      <c r="Q28" s="31">
        <v>10978067086</v>
      </c>
      <c r="S28" s="28"/>
      <c r="T28" s="31"/>
      <c r="U28" s="31"/>
      <c r="V28" s="31"/>
    </row>
    <row r="29" spans="1:22" ht="24" x14ac:dyDescent="0.2">
      <c r="A29" s="52" t="s">
        <v>125</v>
      </c>
      <c r="C29" s="31">
        <v>0</v>
      </c>
      <c r="D29" s="31"/>
      <c r="E29" s="31">
        <v>0</v>
      </c>
      <c r="F29" s="31"/>
      <c r="G29" s="31">
        <v>0</v>
      </c>
      <c r="H29" s="31"/>
      <c r="I29" s="31">
        <v>0</v>
      </c>
      <c r="J29" s="31"/>
      <c r="K29" s="31">
        <v>110157</v>
      </c>
      <c r="L29" s="31"/>
      <c r="M29" s="31">
        <v>1225322529</v>
      </c>
      <c r="N29" s="31"/>
      <c r="O29" s="31">
        <v>1771149522</v>
      </c>
      <c r="P29" s="31"/>
      <c r="Q29" s="31">
        <v>-545826993</v>
      </c>
      <c r="S29" s="28"/>
      <c r="T29" s="31"/>
      <c r="U29" s="31"/>
      <c r="V29" s="31"/>
    </row>
    <row r="30" spans="1:22" ht="24" x14ac:dyDescent="0.2">
      <c r="A30" s="52" t="s">
        <v>126</v>
      </c>
      <c r="C30" s="31">
        <v>0</v>
      </c>
      <c r="D30" s="31"/>
      <c r="E30" s="31">
        <v>0</v>
      </c>
      <c r="F30" s="31"/>
      <c r="G30" s="31">
        <v>0</v>
      </c>
      <c r="H30" s="31"/>
      <c r="I30" s="31">
        <v>0</v>
      </c>
      <c r="J30" s="31"/>
      <c r="K30" s="31">
        <v>339346</v>
      </c>
      <c r="L30" s="31"/>
      <c r="M30" s="31">
        <v>2579619239</v>
      </c>
      <c r="N30" s="31"/>
      <c r="O30" s="31">
        <v>1666283980</v>
      </c>
      <c r="P30" s="31"/>
      <c r="Q30" s="31">
        <v>913335259</v>
      </c>
      <c r="S30" s="28"/>
      <c r="T30" s="31"/>
      <c r="U30" s="31"/>
      <c r="V30" s="31"/>
    </row>
    <row r="31" spans="1:22" ht="24" x14ac:dyDescent="0.2">
      <c r="A31" s="52" t="s">
        <v>127</v>
      </c>
      <c r="C31" s="31">
        <v>71696231</v>
      </c>
      <c r="D31" s="31"/>
      <c r="E31" s="31">
        <v>129766635478</v>
      </c>
      <c r="F31" s="31"/>
      <c r="G31" s="31">
        <v>134642088067</v>
      </c>
      <c r="H31" s="31"/>
      <c r="I31" s="31">
        <v>-4875452589</v>
      </c>
      <c r="J31" s="31"/>
      <c r="K31" s="31">
        <v>99899690</v>
      </c>
      <c r="L31" s="31"/>
      <c r="M31" s="31">
        <v>173068272656</v>
      </c>
      <c r="N31" s="31"/>
      <c r="O31" s="31">
        <v>187581143211</v>
      </c>
      <c r="P31" s="31"/>
      <c r="Q31" s="31">
        <v>-14512870555</v>
      </c>
      <c r="S31" s="28"/>
      <c r="T31" s="31"/>
      <c r="U31" s="31"/>
      <c r="V31" s="31"/>
    </row>
    <row r="32" spans="1:22" ht="24" x14ac:dyDescent="0.2">
      <c r="A32" s="54" t="s">
        <v>128</v>
      </c>
      <c r="C32" s="31">
        <v>0</v>
      </c>
      <c r="D32" s="31"/>
      <c r="E32" s="31">
        <v>0</v>
      </c>
      <c r="F32" s="31"/>
      <c r="G32" s="31">
        <v>0</v>
      </c>
      <c r="H32" s="31"/>
      <c r="I32" s="31">
        <v>0</v>
      </c>
      <c r="J32" s="31"/>
      <c r="K32" s="31">
        <v>573843</v>
      </c>
      <c r="L32" s="31"/>
      <c r="M32" s="31">
        <v>2732225918</v>
      </c>
      <c r="N32" s="31"/>
      <c r="O32" s="31">
        <v>3571946209</v>
      </c>
      <c r="P32" s="31"/>
      <c r="Q32" s="31">
        <v>-839720291</v>
      </c>
      <c r="S32" s="28"/>
      <c r="T32" s="31"/>
      <c r="U32" s="31"/>
      <c r="V32" s="31"/>
    </row>
    <row r="33" spans="1:22" ht="24.75" thickBot="1" x14ac:dyDescent="0.25">
      <c r="A33" s="54" t="s">
        <v>129</v>
      </c>
      <c r="C33" s="31">
        <v>1</v>
      </c>
      <c r="D33" s="31"/>
      <c r="E33" s="31">
        <v>1</v>
      </c>
      <c r="F33" s="31"/>
      <c r="G33" s="31">
        <v>2078</v>
      </c>
      <c r="H33" s="31"/>
      <c r="I33" s="31">
        <v>-2077</v>
      </c>
      <c r="J33" s="31"/>
      <c r="K33" s="31">
        <v>15219</v>
      </c>
      <c r="L33" s="31"/>
      <c r="M33" s="31">
        <v>45442883</v>
      </c>
      <c r="N33" s="31"/>
      <c r="O33" s="31">
        <v>50852447</v>
      </c>
      <c r="P33" s="31"/>
      <c r="Q33" s="31">
        <v>-5409564</v>
      </c>
      <c r="S33" s="28"/>
      <c r="T33" s="31"/>
      <c r="U33" s="31"/>
      <c r="V33" s="31"/>
    </row>
    <row r="34" spans="1:22" ht="23.25" thickBot="1" x14ac:dyDescent="0.25">
      <c r="A34" s="26" t="s">
        <v>18</v>
      </c>
      <c r="C34" s="26" t="s">
        <v>18</v>
      </c>
      <c r="E34" s="30">
        <f>SUM(E8:E33)</f>
        <v>473679485515</v>
      </c>
      <c r="G34" s="30">
        <f>SUM(G8:G33)</f>
        <v>428208904422</v>
      </c>
      <c r="I34" s="30">
        <f>SUM(I8:I33)</f>
        <v>45470581093</v>
      </c>
      <c r="K34" s="26" t="s">
        <v>18</v>
      </c>
      <c r="M34" s="30">
        <f>SUM(M8:M33)</f>
        <v>1111828719385</v>
      </c>
      <c r="O34" s="30">
        <f>SUM(O8:O33)</f>
        <v>1171946474893</v>
      </c>
      <c r="Q34" s="49">
        <f>SUM(Q8:Q33)</f>
        <v>-60117755508</v>
      </c>
      <c r="S34" s="28"/>
      <c r="T34" s="31"/>
      <c r="U34" s="31"/>
    </row>
    <row r="35" spans="1:22" ht="23.25" thickTop="1" x14ac:dyDescent="0.2">
      <c r="Q35" s="28"/>
    </row>
    <row r="36" spans="1:22" x14ac:dyDescent="0.2">
      <c r="M36" s="28"/>
      <c r="O36" s="28"/>
    </row>
    <row r="37" spans="1:22" x14ac:dyDescent="0.2">
      <c r="M37" s="28"/>
    </row>
    <row r="40" spans="1:22" x14ac:dyDescent="0.2">
      <c r="Q40" s="28"/>
    </row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Akrami, Abbas</cp:lastModifiedBy>
  <dcterms:created xsi:type="dcterms:W3CDTF">2024-12-24T13:35:10Z</dcterms:created>
  <dcterms:modified xsi:type="dcterms:W3CDTF">2024-12-29T07:18:54Z</dcterms:modified>
</cp:coreProperties>
</file>