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akrami\Desktop\"/>
    </mc:Choice>
  </mc:AlternateContent>
  <xr:revisionPtr revIDLastSave="0" documentId="8_{D76AE9A8-278F-4794-8187-A0B7598B8522}" xr6:coauthVersionLast="47" xr6:coauthVersionMax="47" xr10:uidLastSave="{00000000-0000-0000-0000-000000000000}"/>
  <bookViews>
    <workbookView xWindow="-120" yWindow="-120" windowWidth="29040" windowHeight="15720" tabRatio="798" activeTab="2" xr2:uid="{421CB865-C381-41C8-96D1-36C6EC249D67}"/>
  </bookViews>
  <sheets>
    <sheet name="سهام" sheetId="1" r:id="rId1"/>
    <sheet name="سپرده" sheetId="2" r:id="rId2"/>
    <sheet name="درآمدها" sheetId="10" r:id="rId3"/>
    <sheet name="درآمد سرمایه‌گذاری در سهام" sheetId="7" r:id="rId4"/>
    <sheet name="درآمد سپرده بانکی" sheetId="8" r:id="rId5"/>
    <sheet name="درآمد سود سهام" sheetId="4" r:id="rId6"/>
    <sheet name="سود سپرده بانکی" sheetId="3" r:id="rId7"/>
    <sheet name="درآمد ناشی از فروش" sheetId="6" r:id="rId8"/>
    <sheet name="درآمد ناشی از تغییر قیمت اوراق" sheetId="5" r:id="rId9"/>
  </sheets>
  <definedNames>
    <definedName name="_xlnm._FilterDatabase" localSheetId="7" hidden="1">'درآمد ناشی از فروش'!$K$6:$Q$37</definedName>
    <definedName name="_xlnm._FilterDatabase" localSheetId="0" hidden="1">سهام!$A$6:$A$39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3" i="1" l="1"/>
  <c r="O43" i="1"/>
  <c r="K43" i="1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8" i="7"/>
  <c r="M9" i="7"/>
  <c r="S9" i="7" s="1"/>
  <c r="M10" i="7"/>
  <c r="S10" i="7" s="1"/>
  <c r="M11" i="7"/>
  <c r="S11" i="7" s="1"/>
  <c r="M12" i="7"/>
  <c r="M13" i="7"/>
  <c r="M14" i="7"/>
  <c r="M15" i="7"/>
  <c r="S15" i="7" s="1"/>
  <c r="M16" i="7"/>
  <c r="S16" i="7" s="1"/>
  <c r="M17" i="7"/>
  <c r="S17" i="7" s="1"/>
  <c r="M18" i="7"/>
  <c r="S18" i="7" s="1"/>
  <c r="M19" i="7"/>
  <c r="M20" i="7"/>
  <c r="M21" i="7"/>
  <c r="M22" i="7"/>
  <c r="M23" i="7"/>
  <c r="S23" i="7" s="1"/>
  <c r="M24" i="7"/>
  <c r="S24" i="7" s="1"/>
  <c r="M25" i="7"/>
  <c r="S25" i="7" s="1"/>
  <c r="M26" i="7"/>
  <c r="S26" i="7" s="1"/>
  <c r="M27" i="7"/>
  <c r="M28" i="7"/>
  <c r="M29" i="7"/>
  <c r="M30" i="7"/>
  <c r="M31" i="7"/>
  <c r="S31" i="7" s="1"/>
  <c r="M32" i="7"/>
  <c r="S32" i="7" s="1"/>
  <c r="M33" i="7"/>
  <c r="S33" i="7" s="1"/>
  <c r="M34" i="7"/>
  <c r="S34" i="7" s="1"/>
  <c r="M35" i="7"/>
  <c r="M36" i="7"/>
  <c r="M37" i="7"/>
  <c r="M38" i="7"/>
  <c r="M39" i="7"/>
  <c r="S39" i="7" s="1"/>
  <c r="M40" i="7"/>
  <c r="S40" i="7" s="1"/>
  <c r="M41" i="7"/>
  <c r="S41" i="7" s="1"/>
  <c r="M42" i="7"/>
  <c r="S42" i="7" s="1"/>
  <c r="M43" i="7"/>
  <c r="M44" i="7"/>
  <c r="M45" i="7"/>
  <c r="M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8" i="7"/>
  <c r="C9" i="7"/>
  <c r="C10" i="7"/>
  <c r="C11" i="7"/>
  <c r="C12" i="7"/>
  <c r="C13" i="7"/>
  <c r="I13" i="7" s="1"/>
  <c r="C14" i="7"/>
  <c r="I14" i="7" s="1"/>
  <c r="C15" i="7"/>
  <c r="I15" i="7" s="1"/>
  <c r="C16" i="7"/>
  <c r="I16" i="7" s="1"/>
  <c r="C17" i="7"/>
  <c r="C18" i="7"/>
  <c r="C19" i="7"/>
  <c r="C20" i="7"/>
  <c r="C21" i="7"/>
  <c r="I21" i="7" s="1"/>
  <c r="C22" i="7"/>
  <c r="I22" i="7" s="1"/>
  <c r="C23" i="7"/>
  <c r="I23" i="7" s="1"/>
  <c r="C24" i="7"/>
  <c r="I24" i="7" s="1"/>
  <c r="C25" i="7"/>
  <c r="C26" i="7"/>
  <c r="C27" i="7"/>
  <c r="C28" i="7"/>
  <c r="C29" i="7"/>
  <c r="I29" i="7" s="1"/>
  <c r="C30" i="7"/>
  <c r="I30" i="7" s="1"/>
  <c r="C31" i="7"/>
  <c r="I31" i="7" s="1"/>
  <c r="C32" i="7"/>
  <c r="I32" i="7" s="1"/>
  <c r="C33" i="7"/>
  <c r="C34" i="7"/>
  <c r="C35" i="7"/>
  <c r="C36" i="7"/>
  <c r="C37" i="7"/>
  <c r="I37" i="7" s="1"/>
  <c r="C38" i="7"/>
  <c r="I38" i="7" s="1"/>
  <c r="C39" i="7"/>
  <c r="I39" i="7" s="1"/>
  <c r="C40" i="7"/>
  <c r="I40" i="7" s="1"/>
  <c r="C41" i="7"/>
  <c r="C42" i="7"/>
  <c r="C43" i="7"/>
  <c r="C44" i="7"/>
  <c r="C45" i="7"/>
  <c r="C8" i="7"/>
  <c r="C8" i="10"/>
  <c r="I36" i="7" l="1"/>
  <c r="I20" i="7"/>
  <c r="I12" i="7"/>
  <c r="S8" i="7"/>
  <c r="S38" i="7"/>
  <c r="S30" i="7"/>
  <c r="S22" i="7"/>
  <c r="S14" i="7"/>
  <c r="I28" i="7"/>
  <c r="I43" i="7"/>
  <c r="I35" i="7"/>
  <c r="I27" i="7"/>
  <c r="I19" i="7"/>
  <c r="I11" i="7"/>
  <c r="S45" i="7"/>
  <c r="S37" i="7"/>
  <c r="S29" i="7"/>
  <c r="S21" i="7"/>
  <c r="S13" i="7"/>
  <c r="I45" i="7"/>
  <c r="I26" i="7"/>
  <c r="I10" i="7"/>
  <c r="S44" i="7"/>
  <c r="S36" i="7"/>
  <c r="S28" i="7"/>
  <c r="S20" i="7"/>
  <c r="S12" i="7"/>
  <c r="I42" i="7"/>
  <c r="I34" i="7"/>
  <c r="I18" i="7"/>
  <c r="I41" i="7"/>
  <c r="I33" i="7"/>
  <c r="I25" i="7"/>
  <c r="I17" i="7"/>
  <c r="I9" i="7"/>
  <c r="S43" i="7"/>
  <c r="S35" i="7"/>
  <c r="S27" i="7"/>
  <c r="S19" i="7"/>
  <c r="I44" i="7"/>
  <c r="Q33" i="4"/>
  <c r="M33" i="4"/>
  <c r="K33" i="4"/>
  <c r="I33" i="4"/>
  <c r="G8" i="8"/>
  <c r="G9" i="8"/>
  <c r="E43" i="1"/>
  <c r="G43" i="1"/>
  <c r="U43" i="1"/>
  <c r="G42" i="5"/>
  <c r="I42" i="5"/>
  <c r="M42" i="5"/>
  <c r="O42" i="5"/>
  <c r="Q42" i="5"/>
  <c r="G37" i="6"/>
  <c r="I37" i="6"/>
  <c r="M37" i="6"/>
  <c r="O37" i="6"/>
  <c r="Q37" i="6"/>
  <c r="M10" i="3"/>
  <c r="K10" i="3"/>
  <c r="I10" i="3"/>
  <c r="G10" i="3"/>
  <c r="E10" i="3"/>
  <c r="C10" i="3"/>
  <c r="I9" i="8"/>
  <c r="K8" i="8" s="1"/>
  <c r="E9" i="8"/>
  <c r="E9" i="2"/>
  <c r="C46" i="7"/>
  <c r="G46" i="7"/>
  <c r="I8" i="7"/>
  <c r="S33" i="4" l="1"/>
  <c r="O33" i="4"/>
  <c r="W43" i="1"/>
  <c r="K9" i="8"/>
  <c r="M46" i="7"/>
  <c r="I46" i="7"/>
  <c r="E46" i="7"/>
  <c r="Q46" i="7"/>
  <c r="O46" i="7"/>
  <c r="G9" i="2"/>
  <c r="C9" i="2"/>
  <c r="I9" i="2"/>
  <c r="K16" i="7" l="1"/>
  <c r="K44" i="7"/>
  <c r="K37" i="7"/>
  <c r="K30" i="7"/>
  <c r="K35" i="7"/>
  <c r="K45" i="7"/>
  <c r="K40" i="7"/>
  <c r="K29" i="7"/>
  <c r="K31" i="7"/>
  <c r="K12" i="7"/>
  <c r="K15" i="7"/>
  <c r="K10" i="7"/>
  <c r="K14" i="7"/>
  <c r="K13" i="7"/>
  <c r="K27" i="7"/>
  <c r="K28" i="7"/>
  <c r="K32" i="7"/>
  <c r="K18" i="7"/>
  <c r="K23" i="7"/>
  <c r="K42" i="7"/>
  <c r="K34" i="7"/>
  <c r="K21" i="7"/>
  <c r="K38" i="7"/>
  <c r="K19" i="7"/>
  <c r="K36" i="7"/>
  <c r="K24" i="7"/>
  <c r="K11" i="7"/>
  <c r="K33" i="7"/>
  <c r="K22" i="7"/>
  <c r="K17" i="7"/>
  <c r="K26" i="7"/>
  <c r="K41" i="7"/>
  <c r="K25" i="7"/>
  <c r="K9" i="7"/>
  <c r="K20" i="7"/>
  <c r="K43" i="7"/>
  <c r="K39" i="7"/>
  <c r="K8" i="7"/>
  <c r="S46" i="7"/>
  <c r="E42" i="5"/>
  <c r="E37" i="6"/>
  <c r="K9" i="2"/>
  <c r="U21" i="7" l="1"/>
  <c r="U19" i="7"/>
  <c r="U9" i="7"/>
  <c r="U39" i="7"/>
  <c r="U41" i="7"/>
  <c r="U23" i="7"/>
  <c r="U24" i="7"/>
  <c r="U43" i="7"/>
  <c r="U13" i="7"/>
  <c r="U11" i="7"/>
  <c r="U44" i="7"/>
  <c r="U30" i="7"/>
  <c r="U42" i="7"/>
  <c r="U36" i="7"/>
  <c r="U32" i="7"/>
  <c r="U35" i="7"/>
  <c r="U38" i="7"/>
  <c r="U14" i="7"/>
  <c r="U26" i="7"/>
  <c r="U15" i="7"/>
  <c r="U18" i="7"/>
  <c r="U45" i="7"/>
  <c r="U33" i="7"/>
  <c r="U37" i="7"/>
  <c r="U40" i="7"/>
  <c r="U31" i="7"/>
  <c r="U22" i="7"/>
  <c r="U34" i="7"/>
  <c r="U28" i="7"/>
  <c r="U20" i="7"/>
  <c r="U25" i="7"/>
  <c r="U16" i="7"/>
  <c r="U29" i="7"/>
  <c r="U12" i="7"/>
  <c r="U27" i="7"/>
  <c r="U10" i="7"/>
  <c r="U17" i="7"/>
  <c r="U8" i="7"/>
  <c r="U46" i="7" l="1"/>
  <c r="C7" i="10"/>
  <c r="C9" i="10" s="1"/>
  <c r="E8" i="10" l="1"/>
  <c r="G9" i="10"/>
  <c r="E7" i="10"/>
  <c r="K46" i="7"/>
  <c r="E9" i="10" l="1"/>
</calcChain>
</file>

<file path=xl/sharedStrings.xml><?xml version="1.0" encoding="utf-8"?>
<sst xmlns="http://schemas.openxmlformats.org/spreadsheetml/2006/main" count="836" uniqueCount="115">
  <si>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</si>
  <si>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</si>
  <si>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</si>
  <si>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</si>
  <si>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</si>
  <si>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</si>
  <si>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</si>
  <si>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</si>
  <si>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</si>
  <si>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</si>
  <si>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</si>
  <si>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</si>
  <si>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</si>
  <si>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</si>
  <si>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</si>
  <si>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</si>
  <si>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</si>
  <si>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4-1- سرمایه‌گذاری در  سپرده‌ بانکی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</si>
  <si>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</si>
  <si>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</si>
  <si>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</si>
  <si>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</si>
  <si>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</si>
  <si>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</si>
  <si>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بانک پاسارگاد هفت تیر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</si>
  <si>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</si>
  <si>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</si>
  <si>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</si>
  <si>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</si>
  <si>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</si>
  <si>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</si>
  <si>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</si>
  <si>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</si>
  <si>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</si>
  <si>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</si>
  <si>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</si>
  <si>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</si>
  <si>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</si>
  <si>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</si>
  <si>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1403/04/23</t>
  </si>
  <si>
    <t>1403/04/31</t>
  </si>
  <si>
    <t>1403/03/01</t>
  </si>
  <si>
    <t>تولیدی و صنعتی گوهرفام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</si>
  <si>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</si>
  <si>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</si>
  <si>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</si>
  <si>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</si>
  <si>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</si>
  <si>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</si>
  <si>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</si>
  <si>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</si>
  <si>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</si>
  <si>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</si>
  <si>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شماره حساب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</si>
  <si>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</si>
  <si>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</si>
  <si>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</si>
  <si>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</si>
  <si>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1403/04/17</t>
  </si>
  <si>
    <t>بیمه اتکایی ایران معین</t>
  </si>
  <si>
    <t>بین المللی ساروج بوشهر</t>
  </si>
  <si>
    <t>توسعه سرمایه و صنعت غدیر</t>
  </si>
  <si>
    <t>تولیدی برنا باطری</t>
  </si>
  <si>
    <t>سرمایه گذاری توسعه صنایع سیمان</t>
  </si>
  <si>
    <t>سرمایه گذاری سیمان تامین</t>
  </si>
  <si>
    <t>سیمان آبیک</t>
  </si>
  <si>
    <t>سیمان آرتا اردبیل</t>
  </si>
  <si>
    <t>سیمان اردستان</t>
  </si>
  <si>
    <t>سیمان باقران</t>
  </si>
  <si>
    <t>سیمان خوزستان</t>
  </si>
  <si>
    <t>سیمان ساوه</t>
  </si>
  <si>
    <t>سیمان فارس نو</t>
  </si>
  <si>
    <t>سیمان فارس و خوزستان</t>
  </si>
  <si>
    <t>سیمان ممتازان کرمان</t>
  </si>
  <si>
    <t>سیمان‌ ایلام‌</t>
  </si>
  <si>
    <t>سیمان‌ بهبهان‌</t>
  </si>
  <si>
    <t>سیمان‌ تهران‌</t>
  </si>
  <si>
    <t>سیمان‌ خزر</t>
  </si>
  <si>
    <t>سیمان‌ داراب‌</t>
  </si>
  <si>
    <t>سیمان‌ سفید نی‌ریز</t>
  </si>
  <si>
    <t>سیمان‌ شرق‌</t>
  </si>
  <si>
    <t>سیمان‌ شمال‌</t>
  </si>
  <si>
    <t>سیمان‌ صوفیان‌</t>
  </si>
  <si>
    <t>سیمان‌ کرمان‌</t>
  </si>
  <si>
    <t>سیمان‌ارومیه‌</t>
  </si>
  <si>
    <t>سیمان‌خاش‌</t>
  </si>
  <si>
    <t>سیمان‌سپاهان‌</t>
  </si>
  <si>
    <t>سیمان‌شاهرود</t>
  </si>
  <si>
    <t>سیمان‌غرب‌</t>
  </si>
  <si>
    <t>سیمان‌فارس‌</t>
  </si>
  <si>
    <t>سیمان‌مازندران‌</t>
  </si>
  <si>
    <t>سیمان‌هرمزگان‌</t>
  </si>
  <si>
    <t>سیمان‌هگمتان‌</t>
  </si>
  <si>
    <t>بانک خاورمیانه شعبه آفریقا</t>
  </si>
  <si>
    <t>1009-10-810-707075677</t>
  </si>
  <si>
    <t>1403/08/06</t>
  </si>
  <si>
    <t>1403/04/12</t>
  </si>
  <si>
    <t>1403/03/13</t>
  </si>
  <si>
    <t>1403/03/09</t>
  </si>
  <si>
    <t>1403/02/30</t>
  </si>
  <si>
    <t>1403/06/11</t>
  </si>
  <si>
    <t>1403/02/22</t>
  </si>
  <si>
    <t>1403/09/13</t>
  </si>
  <si>
    <t>1403/02/26</t>
  </si>
  <si>
    <t>1403/02/19</t>
  </si>
  <si>
    <t>1403/02/12</t>
  </si>
  <si>
    <t>1403/03/19</t>
  </si>
  <si>
    <t>1403/03/12</t>
  </si>
  <si>
    <t>1403/03/08</t>
  </si>
  <si>
    <t>1403/04/16</t>
  </si>
  <si>
    <t>1403/09/15</t>
  </si>
  <si>
    <t>1403/02/23</t>
  </si>
  <si>
    <t>تولیدی فولاد سپید فراب کویر</t>
  </si>
  <si>
    <t>ح.سرمایه گذاری سیمان تامین</t>
  </si>
  <si>
    <t>سپید ماکیان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</si>
</sst>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3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</cellStyleXfs>
  <cellXfs count="79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10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3" fontId="7" fillId="0" borderId="0" xfId="2" applyNumberFormat="1" applyFont="1" applyAlignment="1">
      <alignment horizontal="center" vertical="center"/>
    </xf>
    <xf numFmtId="10" fontId="7" fillId="0" borderId="0" xfId="3" applyNumberFormat="1" applyFont="1" applyAlignment="1">
      <alignment horizontal="center" vertical="center"/>
    </xf>
    <xf numFmtId="3" fontId="7" fillId="0" borderId="2" xfId="2" applyNumberFormat="1" applyFont="1" applyBorder="1" applyAlignment="1">
      <alignment horizontal="center" vertical="center"/>
    </xf>
    <xf numFmtId="10" fontId="7" fillId="0" borderId="2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3" fontId="2" fillId="0" borderId="0" xfId="2" applyNumberFormat="1" applyFont="1" applyAlignment="1">
      <alignment horizontal="center" vertical="center"/>
    </xf>
    <xf numFmtId="3" fontId="2" fillId="0" borderId="2" xfId="2" applyNumberFormat="1" applyFont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3" fontId="2" fillId="0" borderId="0" xfId="2" applyNumberFormat="1" applyFont="1" applyFill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3" fontId="2" fillId="0" borderId="2" xfId="4" applyNumberFormat="1" applyFont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3" fontId="7" fillId="0" borderId="0" xfId="4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7" fillId="0" borderId="2" xfId="4" applyNumberFormat="1" applyFont="1" applyBorder="1" applyAlignment="1">
      <alignment horizontal="center" vertical="center"/>
    </xf>
    <xf numFmtId="164" fontId="7" fillId="0" borderId="0" xfId="4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2" fillId="0" borderId="0" xfId="2" applyFont="1"/>
    <xf numFmtId="0" fontId="4" fillId="0" borderId="0" xfId="2" applyFont="1"/>
    <xf numFmtId="3" fontId="2" fillId="0" borderId="0" xfId="2" applyNumberFormat="1" applyFont="1"/>
    <xf numFmtId="10" fontId="2" fillId="0" borderId="0" xfId="1" applyNumberFormat="1" applyFont="1" applyAlignment="1">
      <alignment horizontal="center" vertical="center"/>
    </xf>
    <xf numFmtId="9" fontId="2" fillId="0" borderId="2" xfId="1" applyFont="1" applyBorder="1" applyAlignment="1">
      <alignment horizontal="center" vertical="center"/>
    </xf>
    <xf numFmtId="0" fontId="2" fillId="0" borderId="0" xfId="2" applyFont="1" applyAlignment="1">
      <alignment horizontal="center"/>
    </xf>
    <xf numFmtId="9" fontId="2" fillId="0" borderId="2" xfId="2" applyNumberFormat="1" applyFont="1" applyBorder="1" applyAlignment="1">
      <alignment horizontal="center" vertical="center"/>
    </xf>
    <xf numFmtId="0" fontId="2" fillId="0" borderId="0" xfId="2" applyFont="1" applyBorder="1"/>
    <xf numFmtId="3" fontId="12" fillId="0" borderId="0" xfId="0" applyNumberFormat="1" applyFont="1"/>
    <xf numFmtId="3" fontId="11" fillId="0" borderId="0" xfId="0" applyNumberFormat="1" applyFont="1"/>
    <xf numFmtId="164" fontId="2" fillId="0" borderId="2" xfId="4" applyNumberFormat="1" applyFont="1" applyBorder="1" applyAlignment="1">
      <alignment horizontal="center" vertical="center"/>
    </xf>
    <xf numFmtId="164" fontId="7" fillId="0" borderId="2" xfId="4" applyNumberFormat="1" applyFont="1" applyBorder="1" applyAlignment="1">
      <alignment horizontal="center" vertical="center"/>
    </xf>
    <xf numFmtId="164" fontId="2" fillId="0" borderId="0" xfId="2" applyNumberFormat="1" applyFont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0" fontId="9" fillId="0" borderId="0" xfId="4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4" applyFont="1" applyFill="1" applyAlignment="1">
      <alignment horizontal="right" vertical="center"/>
    </xf>
    <xf numFmtId="0" fontId="3" fillId="0" borderId="1" xfId="2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3" fontId="4" fillId="0" borderId="2" xfId="2" applyNumberFormat="1" applyFont="1" applyBorder="1" applyAlignment="1">
      <alignment horizontal="center" vertical="center"/>
    </xf>
    <xf numFmtId="9" fontId="4" fillId="0" borderId="3" xfId="2" applyNumberFormat="1" applyFont="1" applyBorder="1" applyAlignment="1">
      <alignment horizontal="center" vertical="center"/>
    </xf>
    <xf numFmtId="164" fontId="4" fillId="0" borderId="2" xfId="2" applyNumberFormat="1" applyFont="1" applyBorder="1" applyAlignment="1">
      <alignment horizontal="center" vertical="center"/>
    </xf>
    <xf numFmtId="164" fontId="4" fillId="0" borderId="0" xfId="2" applyNumberFormat="1" applyFont="1" applyAlignment="1">
      <alignment horizontal="center" vertical="center"/>
    </xf>
    <xf numFmtId="9" fontId="4" fillId="0" borderId="2" xfId="1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9" fontId="2" fillId="0" borderId="4" xfId="1" applyNumberFormat="1" applyFont="1" applyBorder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164" fontId="7" fillId="0" borderId="0" xfId="4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 readingOrder="2"/>
    </xf>
    <xf numFmtId="0" fontId="6" fillId="0" borderId="1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10" fontId="2" fillId="0" borderId="2" xfId="0" applyNumberFormat="1" applyFont="1" applyFill="1" applyBorder="1" applyAlignment="1">
      <alignment horizontal="center" vertical="center"/>
    </xf>
    <xf numFmtId="3" fontId="2" fillId="0" borderId="0" xfId="2" applyNumberFormat="1" applyFont="1" applyBorder="1"/>
  </cellXfs>
  <cellStyles count="5">
    <cellStyle name="Normal" xfId="0" builtinId="0"/>
    <cellStyle name="Normal 2" xfId="2" xr:uid="{1E1A8E3D-5E24-4E1B-BAB4-684E8467DDA8}"/>
    <cellStyle name="Normal 3" xfId="4" xr:uid="{38526843-7C31-453D-8E06-42284C53B56D}"/>
    <cellStyle name="Percent" xfId="1" builtinId="5"/>
    <cellStyle name="Percent 2" xfId="3" xr:uid="{939923A2-5A58-4323-BED6-7D01AB1F4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sheetPr>
    <tabColor rgb="FF7030A0"/>
  </sheetPr>
  <dimension ref="A2:Y46"/>
  <sheetViews>
    <sheetView rightToLeft="1" topLeftCell="D25" zoomScaleNormal="100" workbookViewId="0">
      <selection activeCell="W46" sqref="W46"/>
    </sheetView>
  </sheetViews>
  <sheetFormatPr defaultRowHeight="18.75" x14ac:dyDescent="0.2"/>
  <cols>
    <col min="1" max="1" width="28.375" style="3" bestFit="1" customWidth="1"/>
    <col min="2" max="2" width="0.875" style="3" customWidth="1"/>
    <col min="3" max="3" width="16.625" style="3" customWidth="1"/>
    <col min="4" max="4" width="0.875" style="3" customWidth="1"/>
    <col min="5" max="5" width="20.125" style="3" customWidth="1"/>
    <col min="6" max="6" width="0.875" style="3" customWidth="1"/>
    <col min="7" max="7" width="22.75" style="3" customWidth="1"/>
    <col min="8" max="8" width="0.875" style="3" customWidth="1"/>
    <col min="9" max="9" width="16.625" style="3" customWidth="1"/>
    <col min="10" max="10" width="0.875" style="3" customWidth="1"/>
    <col min="11" max="11" width="19.25" style="3" customWidth="1"/>
    <col min="12" max="12" width="0.875" style="3" customWidth="1"/>
    <col min="13" max="13" width="16.625" style="3" customWidth="1"/>
    <col min="14" max="14" width="0.875" style="3" customWidth="1"/>
    <col min="15" max="15" width="19.25" style="3" customWidth="1"/>
    <col min="16" max="16" width="0.875" style="3" customWidth="1"/>
    <col min="17" max="17" width="16.625" style="3" customWidth="1"/>
    <col min="18" max="18" width="0.875" style="3" customWidth="1"/>
    <col min="19" max="19" width="15.75" style="3" customWidth="1"/>
    <col min="20" max="20" width="0.875" style="3" customWidth="1"/>
    <col min="21" max="21" width="20.125" style="3" customWidth="1"/>
    <col min="22" max="22" width="0.875" style="3" customWidth="1"/>
    <col min="23" max="23" width="22.75" style="3" customWidth="1"/>
    <col min="24" max="24" width="0.875" style="3" customWidth="1"/>
    <col min="25" max="25" width="29.875" style="3" bestFit="1" customWidth="1"/>
    <col min="26" max="26" width="0.875" style="3" customWidth="1"/>
    <col min="27" max="16384" width="9" style="3"/>
  </cols>
  <sheetData>
    <row r="2" spans="1:25" ht="26.25" x14ac:dyDescent="0.2">
      <c r="A2" s="65" t="s">
        <v>0</v>
      </c>
      <c r="B2" s="65" t="s">
        <v>0</v>
      </c>
      <c r="C2" s="65" t="s">
        <v>0</v>
      </c>
      <c r="D2" s="65" t="s">
        <v>0</v>
      </c>
      <c r="E2" s="65" t="s">
        <v>0</v>
      </c>
      <c r="F2" s="65" t="s">
        <v>0</v>
      </c>
      <c r="G2" s="65" t="s">
        <v>0</v>
      </c>
      <c r="H2" s="65" t="s">
        <v>0</v>
      </c>
      <c r="I2" s="65" t="s">
        <v>0</v>
      </c>
      <c r="J2" s="65" t="s">
        <v>0</v>
      </c>
      <c r="K2" s="65" t="s">
        <v>0</v>
      </c>
      <c r="L2" s="65" t="s">
        <v>0</v>
      </c>
      <c r="M2" s="65" t="s">
        <v>0</v>
      </c>
      <c r="N2" s="65" t="s">
        <v>0</v>
      </c>
      <c r="O2" s="65" t="s">
        <v>0</v>
      </c>
      <c r="P2" s="65" t="s">
        <v>0</v>
      </c>
      <c r="Q2" s="65" t="s">
        <v>0</v>
      </c>
      <c r="R2" s="65" t="s">
        <v>0</v>
      </c>
      <c r="S2" s="65" t="s">
        <v>0</v>
      </c>
      <c r="T2" s="65" t="s">
        <v>0</v>
      </c>
      <c r="U2" s="65" t="s">
        <v>0</v>
      </c>
      <c r="V2" s="65" t="s">
        <v>0</v>
      </c>
      <c r="W2" s="65" t="s">
        <v>0</v>
      </c>
      <c r="X2" s="65" t="s">
        <v>0</v>
      </c>
      <c r="Y2" s="65" t="s">
        <v>0</v>
      </c>
    </row>
    <row r="3" spans="1:25" ht="26.25" x14ac:dyDescent="0.2">
      <c r="A3" s="65" t="s">
        <v>1</v>
      </c>
      <c r="B3" s="65" t="s">
        <v>1</v>
      </c>
      <c r="C3" s="65" t="s">
        <v>1</v>
      </c>
      <c r="D3" s="65" t="s">
        <v>1</v>
      </c>
      <c r="E3" s="65" t="s">
        <v>1</v>
      </c>
      <c r="F3" s="65" t="s">
        <v>1</v>
      </c>
      <c r="G3" s="65" t="s">
        <v>1</v>
      </c>
      <c r="H3" s="65" t="s">
        <v>1</v>
      </c>
      <c r="I3" s="65" t="s">
        <v>1</v>
      </c>
      <c r="J3" s="65" t="s">
        <v>1</v>
      </c>
      <c r="K3" s="65" t="s">
        <v>1</v>
      </c>
      <c r="L3" s="65" t="s">
        <v>1</v>
      </c>
      <c r="M3" s="65" t="s">
        <v>1</v>
      </c>
      <c r="N3" s="65" t="s">
        <v>1</v>
      </c>
      <c r="O3" s="65" t="s">
        <v>1</v>
      </c>
      <c r="P3" s="65" t="s">
        <v>1</v>
      </c>
      <c r="Q3" s="65" t="s">
        <v>1</v>
      </c>
      <c r="R3" s="65" t="s">
        <v>1</v>
      </c>
      <c r="S3" s="65" t="s">
        <v>1</v>
      </c>
      <c r="T3" s="65" t="s">
        <v>1</v>
      </c>
      <c r="U3" s="65" t="s">
        <v>1</v>
      </c>
      <c r="V3" s="65" t="s">
        <v>1</v>
      </c>
      <c r="W3" s="65" t="s">
        <v>1</v>
      </c>
      <c r="X3" s="65" t="s">
        <v>1</v>
      </c>
      <c r="Y3" s="65" t="s">
        <v>1</v>
      </c>
    </row>
    <row r="4" spans="1:25" ht="26.25" x14ac:dyDescent="0.2">
      <c r="A4" s="65" t="s">
        <v>2</v>
      </c>
      <c r="B4" s="65" t="s">
        <v>2</v>
      </c>
      <c r="C4" s="65" t="s">
        <v>2</v>
      </c>
      <c r="D4" s="65" t="s">
        <v>2</v>
      </c>
      <c r="E4" s="65" t="s">
        <v>2</v>
      </c>
      <c r="F4" s="65" t="s">
        <v>2</v>
      </c>
      <c r="G4" s="65" t="s">
        <v>2</v>
      </c>
      <c r="H4" s="65" t="s">
        <v>2</v>
      </c>
      <c r="I4" s="65" t="s">
        <v>2</v>
      </c>
      <c r="J4" s="65" t="s">
        <v>2</v>
      </c>
      <c r="K4" s="65" t="s">
        <v>2</v>
      </c>
      <c r="L4" s="65" t="s">
        <v>2</v>
      </c>
      <c r="M4" s="65" t="s">
        <v>2</v>
      </c>
      <c r="N4" s="65" t="s">
        <v>2</v>
      </c>
      <c r="O4" s="65" t="s">
        <v>2</v>
      </c>
      <c r="P4" s="65" t="s">
        <v>2</v>
      </c>
      <c r="Q4" s="65" t="s">
        <v>2</v>
      </c>
      <c r="R4" s="65" t="s">
        <v>2</v>
      </c>
      <c r="S4" s="65" t="s">
        <v>2</v>
      </c>
      <c r="T4" s="65" t="s">
        <v>2</v>
      </c>
      <c r="U4" s="65" t="s">
        <v>2</v>
      </c>
      <c r="V4" s="65" t="s">
        <v>2</v>
      </c>
      <c r="W4" s="65" t="s">
        <v>2</v>
      </c>
      <c r="X4" s="65" t="s">
        <v>2</v>
      </c>
      <c r="Y4" s="65" t="s">
        <v>2</v>
      </c>
    </row>
    <row r="6" spans="1:25" ht="27" thickBot="1" x14ac:dyDescent="0.25">
      <c r="A6" s="64" t="s">
        <v>3</v>
      </c>
      <c r="C6" s="64" t="s">
        <v>4</v>
      </c>
      <c r="D6" s="64" t="s">
        <v>4</v>
      </c>
      <c r="E6" s="64" t="s">
        <v>4</v>
      </c>
      <c r="F6" s="64" t="s">
        <v>4</v>
      </c>
      <c r="G6" s="64" t="s">
        <v>4</v>
      </c>
      <c r="I6" s="64" t="s">
        <v>5</v>
      </c>
      <c r="J6" s="64" t="s">
        <v>5</v>
      </c>
      <c r="K6" s="64" t="s">
        <v>5</v>
      </c>
      <c r="L6" s="64" t="s">
        <v>5</v>
      </c>
      <c r="M6" s="64" t="s">
        <v>5</v>
      </c>
      <c r="N6" s="64" t="s">
        <v>5</v>
      </c>
      <c r="O6" s="64" t="s">
        <v>5</v>
      </c>
      <c r="Q6" s="64" t="s">
        <v>6</v>
      </c>
      <c r="R6" s="64" t="s">
        <v>6</v>
      </c>
      <c r="S6" s="64" t="s">
        <v>6</v>
      </c>
      <c r="T6" s="64" t="s">
        <v>6</v>
      </c>
      <c r="U6" s="64" t="s">
        <v>6</v>
      </c>
      <c r="V6" s="64" t="s">
        <v>6</v>
      </c>
      <c r="W6" s="64" t="s">
        <v>6</v>
      </c>
      <c r="X6" s="64" t="s">
        <v>6</v>
      </c>
      <c r="Y6" s="64" t="s">
        <v>6</v>
      </c>
    </row>
    <row r="7" spans="1:25" ht="27" thickBot="1" x14ac:dyDescent="0.25">
      <c r="A7" s="64" t="s">
        <v>3</v>
      </c>
      <c r="C7" s="64" t="s">
        <v>7</v>
      </c>
      <c r="E7" s="64" t="s">
        <v>8</v>
      </c>
      <c r="G7" s="64" t="s">
        <v>9</v>
      </c>
      <c r="I7" s="64" t="s">
        <v>10</v>
      </c>
      <c r="J7" s="64" t="s">
        <v>10</v>
      </c>
      <c r="K7" s="64" t="s">
        <v>10</v>
      </c>
      <c r="M7" s="64" t="s">
        <v>11</v>
      </c>
      <c r="N7" s="64" t="s">
        <v>11</v>
      </c>
      <c r="O7" s="64" t="s">
        <v>11</v>
      </c>
      <c r="Q7" s="64" t="s">
        <v>7</v>
      </c>
      <c r="S7" s="64" t="s">
        <v>12</v>
      </c>
      <c r="U7" s="64" t="s">
        <v>8</v>
      </c>
      <c r="W7" s="64" t="s">
        <v>9</v>
      </c>
      <c r="Y7" s="64" t="s">
        <v>13</v>
      </c>
    </row>
    <row r="8" spans="1:25" ht="27" thickBot="1" x14ac:dyDescent="0.25">
      <c r="A8" s="64" t="s">
        <v>3</v>
      </c>
      <c r="C8" s="64" t="s">
        <v>7</v>
      </c>
      <c r="E8" s="64" t="s">
        <v>8</v>
      </c>
      <c r="G8" s="64" t="s">
        <v>9</v>
      </c>
      <c r="I8" s="1" t="s">
        <v>7</v>
      </c>
      <c r="K8" s="1" t="s">
        <v>8</v>
      </c>
      <c r="M8" s="1" t="s">
        <v>7</v>
      </c>
      <c r="O8" s="1" t="s">
        <v>14</v>
      </c>
      <c r="Q8" s="64" t="s">
        <v>7</v>
      </c>
      <c r="S8" s="64" t="s">
        <v>12</v>
      </c>
      <c r="U8" s="64" t="s">
        <v>8</v>
      </c>
      <c r="W8" s="64" t="s">
        <v>9</v>
      </c>
      <c r="Y8" s="64" t="s">
        <v>13</v>
      </c>
    </row>
    <row r="9" spans="1:25" ht="21" x14ac:dyDescent="0.2">
      <c r="A9" s="4" t="s">
        <v>59</v>
      </c>
      <c r="C9" s="35">
        <v>780000</v>
      </c>
      <c r="D9" s="35"/>
      <c r="E9" s="35">
        <v>1640268008</v>
      </c>
      <c r="F9" s="35"/>
      <c r="G9" s="35">
        <v>1963208988</v>
      </c>
      <c r="H9" s="35"/>
      <c r="I9" s="35">
        <v>0</v>
      </c>
      <c r="J9" s="35"/>
      <c r="K9" s="35">
        <v>0</v>
      </c>
      <c r="L9" s="35"/>
      <c r="M9" s="35">
        <v>0</v>
      </c>
      <c r="N9" s="35"/>
      <c r="O9" s="35">
        <v>0</v>
      </c>
      <c r="P9" s="35"/>
      <c r="Q9" s="35">
        <v>780000</v>
      </c>
      <c r="R9" s="35"/>
      <c r="S9" s="35">
        <v>2991</v>
      </c>
      <c r="T9" s="35"/>
      <c r="U9" s="35">
        <v>1640268008</v>
      </c>
      <c r="V9" s="35"/>
      <c r="W9" s="35">
        <v>2319098769</v>
      </c>
      <c r="Y9" s="2">
        <v>2.189700103002607E-4</v>
      </c>
    </row>
    <row r="10" spans="1:25" ht="21" x14ac:dyDescent="0.2">
      <c r="A10" s="4" t="s">
        <v>60</v>
      </c>
      <c r="C10" s="35">
        <v>1162000</v>
      </c>
      <c r="D10" s="35"/>
      <c r="E10" s="35">
        <v>41055844900</v>
      </c>
      <c r="F10" s="35"/>
      <c r="G10" s="35">
        <v>37598052555</v>
      </c>
      <c r="H10" s="35"/>
      <c r="I10" s="35">
        <v>338000</v>
      </c>
      <c r="J10" s="35"/>
      <c r="K10" s="35">
        <v>13075561822</v>
      </c>
      <c r="L10" s="35"/>
      <c r="M10" s="35">
        <v>0</v>
      </c>
      <c r="N10" s="35"/>
      <c r="O10" s="35">
        <v>0</v>
      </c>
      <c r="P10" s="35"/>
      <c r="Q10" s="35">
        <v>1500000</v>
      </c>
      <c r="R10" s="35"/>
      <c r="S10" s="35">
        <v>40200</v>
      </c>
      <c r="T10" s="35"/>
      <c r="U10" s="35">
        <v>54131406722</v>
      </c>
      <c r="V10" s="35"/>
      <c r="W10" s="35">
        <v>59941215000</v>
      </c>
      <c r="Y10" s="2">
        <v>5.6596677301587323E-3</v>
      </c>
    </row>
    <row r="11" spans="1:25" ht="21" x14ac:dyDescent="0.2">
      <c r="A11" s="4" t="s">
        <v>61</v>
      </c>
      <c r="C11" s="35">
        <v>16930000</v>
      </c>
      <c r="D11" s="35"/>
      <c r="E11" s="35">
        <v>147168972119</v>
      </c>
      <c r="F11" s="35"/>
      <c r="G11" s="35">
        <v>143048765250</v>
      </c>
      <c r="H11" s="35"/>
      <c r="I11" s="35">
        <v>3070000</v>
      </c>
      <c r="J11" s="35"/>
      <c r="K11" s="35">
        <v>25965054882</v>
      </c>
      <c r="L11" s="35"/>
      <c r="M11" s="35">
        <v>0</v>
      </c>
      <c r="N11" s="35"/>
      <c r="O11" s="35">
        <v>0</v>
      </c>
      <c r="P11" s="35"/>
      <c r="Q11" s="35">
        <v>20000000</v>
      </c>
      <c r="R11" s="35"/>
      <c r="S11" s="35">
        <v>10120</v>
      </c>
      <c r="T11" s="35"/>
      <c r="U11" s="35">
        <v>173134027001</v>
      </c>
      <c r="V11" s="35"/>
      <c r="W11" s="35">
        <v>201195720000</v>
      </c>
      <c r="Y11" s="2">
        <v>1.8996961004711897E-2</v>
      </c>
    </row>
    <row r="12" spans="1:25" ht="21" x14ac:dyDescent="0.2">
      <c r="A12" s="4" t="s">
        <v>62</v>
      </c>
      <c r="C12" s="35">
        <v>0</v>
      </c>
      <c r="D12" s="35"/>
      <c r="E12" s="35">
        <v>0</v>
      </c>
      <c r="F12" s="35"/>
      <c r="G12" s="35">
        <v>0</v>
      </c>
      <c r="H12" s="35"/>
      <c r="I12" s="35">
        <v>4540000</v>
      </c>
      <c r="J12" s="35"/>
      <c r="K12" s="35">
        <v>24882572880</v>
      </c>
      <c r="L12" s="35"/>
      <c r="M12" s="35">
        <v>0</v>
      </c>
      <c r="N12" s="35"/>
      <c r="O12" s="35">
        <v>0</v>
      </c>
      <c r="P12" s="35"/>
      <c r="Q12" s="35">
        <v>1200000</v>
      </c>
      <c r="R12" s="35"/>
      <c r="S12" s="35">
        <v>6580</v>
      </c>
      <c r="T12" s="35"/>
      <c r="U12" s="35">
        <v>6605992800</v>
      </c>
      <c r="V12" s="35"/>
      <c r="W12" s="35">
        <v>7849018800</v>
      </c>
      <c r="Y12" s="2">
        <v>7.4110673959093456E-4</v>
      </c>
    </row>
    <row r="13" spans="1:25" ht="21" x14ac:dyDescent="0.2">
      <c r="A13" s="4" t="s">
        <v>63</v>
      </c>
      <c r="C13" s="35">
        <v>13102698</v>
      </c>
      <c r="D13" s="35"/>
      <c r="E13" s="35">
        <v>292274981281</v>
      </c>
      <c r="F13" s="35"/>
      <c r="G13" s="35">
        <v>317282592026.48401</v>
      </c>
      <c r="H13" s="35"/>
      <c r="I13" s="35">
        <v>0</v>
      </c>
      <c r="J13" s="35"/>
      <c r="K13" s="35">
        <v>0</v>
      </c>
      <c r="L13" s="35"/>
      <c r="M13" s="35">
        <v>0</v>
      </c>
      <c r="N13" s="35"/>
      <c r="O13" s="35">
        <v>0</v>
      </c>
      <c r="P13" s="35"/>
      <c r="Q13" s="35">
        <v>13102698</v>
      </c>
      <c r="R13" s="35"/>
      <c r="S13" s="35">
        <v>24400</v>
      </c>
      <c r="T13" s="35"/>
      <c r="U13" s="35">
        <v>292274981281</v>
      </c>
      <c r="V13" s="35"/>
      <c r="W13" s="35">
        <v>317803581504.35999</v>
      </c>
      <c r="Y13" s="2">
        <v>3.0007110712872549E-2</v>
      </c>
    </row>
    <row r="14" spans="1:25" ht="21" x14ac:dyDescent="0.2">
      <c r="A14" s="4" t="s">
        <v>64</v>
      </c>
      <c r="C14" s="35">
        <v>131777677</v>
      </c>
      <c r="D14" s="35"/>
      <c r="E14" s="35">
        <v>1403976664563</v>
      </c>
      <c r="F14" s="35"/>
      <c r="G14" s="35">
        <v>1363643374145.46</v>
      </c>
      <c r="H14" s="35"/>
      <c r="I14" s="35">
        <v>8222323</v>
      </c>
      <c r="J14" s="35"/>
      <c r="K14" s="35">
        <v>102485970105</v>
      </c>
      <c r="L14" s="35"/>
      <c r="M14" s="35">
        <v>0</v>
      </c>
      <c r="N14" s="35"/>
      <c r="O14" s="35">
        <v>0</v>
      </c>
      <c r="P14" s="35"/>
      <c r="Q14" s="35">
        <v>140000000</v>
      </c>
      <c r="R14" s="35"/>
      <c r="S14" s="35">
        <v>12810</v>
      </c>
      <c r="T14" s="35"/>
      <c r="U14" s="35">
        <v>1506462634668</v>
      </c>
      <c r="V14" s="35"/>
      <c r="W14" s="35">
        <v>1782729270000</v>
      </c>
      <c r="Y14" s="2">
        <v>0.16832583925815375</v>
      </c>
    </row>
    <row r="15" spans="1:25" ht="21" x14ac:dyDescent="0.2">
      <c r="A15" s="4" t="s">
        <v>65</v>
      </c>
      <c r="C15" s="35">
        <v>12181428</v>
      </c>
      <c r="D15" s="35"/>
      <c r="E15" s="35">
        <v>336592038996</v>
      </c>
      <c r="F15" s="35"/>
      <c r="G15" s="35">
        <v>422965571223.76202</v>
      </c>
      <c r="H15" s="35"/>
      <c r="I15" s="35">
        <v>3298810</v>
      </c>
      <c r="J15" s="35"/>
      <c r="K15" s="35">
        <v>129534731541</v>
      </c>
      <c r="L15" s="35"/>
      <c r="M15" s="35">
        <v>-188941</v>
      </c>
      <c r="N15" s="35"/>
      <c r="O15" s="35">
        <v>7632887114</v>
      </c>
      <c r="P15" s="35"/>
      <c r="Q15" s="35">
        <v>15291297</v>
      </c>
      <c r="R15" s="35"/>
      <c r="S15" s="35">
        <v>39120</v>
      </c>
      <c r="T15" s="35"/>
      <c r="U15" s="35">
        <v>460437551926</v>
      </c>
      <c r="V15" s="35"/>
      <c r="W15" s="35">
        <v>594636275185.09204</v>
      </c>
      <c r="Y15" s="2">
        <v>5.6145737750675447E-2</v>
      </c>
    </row>
    <row r="16" spans="1:25" ht="21" x14ac:dyDescent="0.2">
      <c r="A16" s="4" t="s">
        <v>66</v>
      </c>
      <c r="C16" s="35">
        <v>9597804</v>
      </c>
      <c r="D16" s="35"/>
      <c r="E16" s="35">
        <v>221966380121</v>
      </c>
      <c r="F16" s="35"/>
      <c r="G16" s="35">
        <v>377620789880.19598</v>
      </c>
      <c r="H16" s="35"/>
      <c r="I16" s="35">
        <v>402196</v>
      </c>
      <c r="J16" s="35"/>
      <c r="K16" s="35">
        <v>17240457844</v>
      </c>
      <c r="L16" s="35"/>
      <c r="M16" s="35">
        <v>0</v>
      </c>
      <c r="N16" s="35"/>
      <c r="O16" s="35">
        <v>0</v>
      </c>
      <c r="P16" s="35"/>
      <c r="Q16" s="35">
        <v>10000000</v>
      </c>
      <c r="R16" s="35"/>
      <c r="S16" s="35">
        <v>46360</v>
      </c>
      <c r="T16" s="35"/>
      <c r="U16" s="35">
        <v>239206837965</v>
      </c>
      <c r="V16" s="35"/>
      <c r="W16" s="35">
        <v>460841580000</v>
      </c>
      <c r="Y16" s="2">
        <v>4.351280198510097E-2</v>
      </c>
    </row>
    <row r="17" spans="1:25" ht="21" x14ac:dyDescent="0.2">
      <c r="A17" s="4" t="s">
        <v>67</v>
      </c>
      <c r="C17" s="35">
        <v>5200000</v>
      </c>
      <c r="D17" s="35"/>
      <c r="E17" s="35">
        <v>82335157226</v>
      </c>
      <c r="F17" s="35"/>
      <c r="G17" s="35">
        <v>89062903800</v>
      </c>
      <c r="H17" s="35"/>
      <c r="I17" s="35">
        <v>100000</v>
      </c>
      <c r="J17" s="35"/>
      <c r="K17" s="35">
        <v>1816684253</v>
      </c>
      <c r="L17" s="35"/>
      <c r="M17" s="35">
        <v>-2088477</v>
      </c>
      <c r="N17" s="35"/>
      <c r="O17" s="35">
        <v>37346297933</v>
      </c>
      <c r="P17" s="35"/>
      <c r="Q17" s="35">
        <v>5300000</v>
      </c>
      <c r="R17" s="35"/>
      <c r="S17" s="35">
        <v>18790</v>
      </c>
      <c r="T17" s="35"/>
      <c r="U17" s="35">
        <v>84151841479</v>
      </c>
      <c r="V17" s="35"/>
      <c r="W17" s="35">
        <v>98994457350</v>
      </c>
      <c r="Y17" s="2">
        <v>9.3470867370367781E-3</v>
      </c>
    </row>
    <row r="18" spans="1:25" ht="21" x14ac:dyDescent="0.2">
      <c r="A18" s="4" t="s">
        <v>68</v>
      </c>
      <c r="C18" s="35">
        <v>400000</v>
      </c>
      <c r="D18" s="35"/>
      <c r="E18" s="35">
        <v>7466773646</v>
      </c>
      <c r="F18" s="35"/>
      <c r="G18" s="35">
        <v>8509068000</v>
      </c>
      <c r="H18" s="35"/>
      <c r="I18" s="35">
        <v>0</v>
      </c>
      <c r="J18" s="35"/>
      <c r="K18" s="35">
        <v>0</v>
      </c>
      <c r="L18" s="35"/>
      <c r="M18" s="35">
        <v>0</v>
      </c>
      <c r="N18" s="35"/>
      <c r="O18" s="35">
        <v>0</v>
      </c>
      <c r="P18" s="35"/>
      <c r="Q18" s="35">
        <v>400000</v>
      </c>
      <c r="R18" s="35"/>
      <c r="S18" s="35">
        <v>25900</v>
      </c>
      <c r="T18" s="35"/>
      <c r="U18" s="35">
        <v>7466773646</v>
      </c>
      <c r="V18" s="35"/>
      <c r="W18" s="35">
        <v>10298358000</v>
      </c>
      <c r="Y18" s="2">
        <v>9.7237409095264464E-4</v>
      </c>
    </row>
    <row r="19" spans="1:25" ht="21" x14ac:dyDescent="0.2">
      <c r="A19" s="4" t="s">
        <v>69</v>
      </c>
      <c r="C19" s="35">
        <v>2824865</v>
      </c>
      <c r="D19" s="35"/>
      <c r="E19" s="35">
        <v>149204923430</v>
      </c>
      <c r="F19" s="35"/>
      <c r="G19" s="35">
        <v>111872993001.48</v>
      </c>
      <c r="H19" s="35"/>
      <c r="I19" s="35">
        <v>0</v>
      </c>
      <c r="J19" s="35"/>
      <c r="K19" s="35">
        <v>0</v>
      </c>
      <c r="L19" s="35"/>
      <c r="M19" s="35">
        <v>0</v>
      </c>
      <c r="N19" s="35"/>
      <c r="O19" s="35">
        <v>0</v>
      </c>
      <c r="P19" s="35"/>
      <c r="Q19" s="35">
        <v>2824865</v>
      </c>
      <c r="R19" s="35"/>
      <c r="S19" s="35">
        <v>47170</v>
      </c>
      <c r="T19" s="35"/>
      <c r="U19" s="35">
        <v>149204923430</v>
      </c>
      <c r="V19" s="35"/>
      <c r="W19" s="35">
        <v>132456051201.80299</v>
      </c>
      <c r="Y19" s="2">
        <v>1.250654059399859E-2</v>
      </c>
    </row>
    <row r="20" spans="1:25" ht="21" x14ac:dyDescent="0.2">
      <c r="A20" s="4" t="s">
        <v>70</v>
      </c>
      <c r="C20" s="35">
        <v>28138171</v>
      </c>
      <c r="D20" s="35"/>
      <c r="E20" s="35">
        <v>160158901368</v>
      </c>
      <c r="F20" s="35"/>
      <c r="G20" s="35">
        <v>178733085359.495</v>
      </c>
      <c r="H20" s="35"/>
      <c r="I20" s="35">
        <v>2813148</v>
      </c>
      <c r="J20" s="35"/>
      <c r="K20" s="35">
        <v>19227111522</v>
      </c>
      <c r="L20" s="35"/>
      <c r="M20" s="35">
        <v>0</v>
      </c>
      <c r="N20" s="35"/>
      <c r="O20" s="35">
        <v>0</v>
      </c>
      <c r="P20" s="35"/>
      <c r="Q20" s="35">
        <v>30951319</v>
      </c>
      <c r="R20" s="35"/>
      <c r="S20" s="35">
        <v>7940</v>
      </c>
      <c r="T20" s="35"/>
      <c r="U20" s="35">
        <v>179386012890</v>
      </c>
      <c r="V20" s="35"/>
      <c r="W20" s="35">
        <v>244291239696.483</v>
      </c>
      <c r="Y20" s="2">
        <v>2.3066053066669683E-2</v>
      </c>
    </row>
    <row r="21" spans="1:25" ht="21" x14ac:dyDescent="0.2">
      <c r="A21" s="4" t="s">
        <v>71</v>
      </c>
      <c r="C21" s="35">
        <v>164009</v>
      </c>
      <c r="D21" s="35"/>
      <c r="E21" s="35">
        <v>4378181655</v>
      </c>
      <c r="F21" s="35"/>
      <c r="G21" s="35">
        <v>4075828661.25</v>
      </c>
      <c r="H21" s="35"/>
      <c r="I21" s="35">
        <v>172660</v>
      </c>
      <c r="J21" s="35"/>
      <c r="K21" s="35">
        <v>4546175274</v>
      </c>
      <c r="L21" s="35"/>
      <c r="M21" s="35">
        <v>0</v>
      </c>
      <c r="N21" s="35"/>
      <c r="O21" s="35">
        <v>0</v>
      </c>
      <c r="P21" s="35"/>
      <c r="Q21" s="35">
        <v>336669</v>
      </c>
      <c r="R21" s="35"/>
      <c r="S21" s="35">
        <v>29190</v>
      </c>
      <c r="T21" s="35"/>
      <c r="U21" s="35">
        <v>8924356929</v>
      </c>
      <c r="V21" s="35"/>
      <c r="W21" s="35">
        <v>9768895269.7455006</v>
      </c>
      <c r="Y21" s="2">
        <v>9.2238205911373162E-4</v>
      </c>
    </row>
    <row r="22" spans="1:25" ht="21" x14ac:dyDescent="0.2">
      <c r="A22" s="4" t="s">
        <v>72</v>
      </c>
      <c r="C22" s="35">
        <v>24715255</v>
      </c>
      <c r="D22" s="35"/>
      <c r="E22" s="35">
        <v>902932021428</v>
      </c>
      <c r="F22" s="35"/>
      <c r="G22" s="35">
        <v>963073409923.80005</v>
      </c>
      <c r="H22" s="35"/>
      <c r="I22" s="35">
        <v>1784745</v>
      </c>
      <c r="J22" s="35"/>
      <c r="K22" s="35">
        <v>73167808031</v>
      </c>
      <c r="L22" s="35"/>
      <c r="M22" s="35">
        <v>0</v>
      </c>
      <c r="N22" s="35"/>
      <c r="O22" s="35">
        <v>0</v>
      </c>
      <c r="P22" s="35"/>
      <c r="Q22" s="35">
        <v>26500000</v>
      </c>
      <c r="R22" s="35"/>
      <c r="S22" s="35">
        <v>50630</v>
      </c>
      <c r="T22" s="35"/>
      <c r="U22" s="35">
        <v>976099829459</v>
      </c>
      <c r="V22" s="35"/>
      <c r="W22" s="35">
        <v>1333711914750</v>
      </c>
      <c r="Y22" s="2">
        <v>0.12592948416609157</v>
      </c>
    </row>
    <row r="23" spans="1:25" ht="21" x14ac:dyDescent="0.2">
      <c r="A23" s="4" t="s">
        <v>73</v>
      </c>
      <c r="C23" s="35">
        <v>1400000</v>
      </c>
      <c r="D23" s="35"/>
      <c r="E23" s="35">
        <v>65252662873</v>
      </c>
      <c r="F23" s="35"/>
      <c r="G23" s="35">
        <v>54414297000</v>
      </c>
      <c r="H23" s="35"/>
      <c r="I23" s="35">
        <v>40000</v>
      </c>
      <c r="J23" s="35"/>
      <c r="K23" s="35">
        <v>1809641659</v>
      </c>
      <c r="L23" s="35"/>
      <c r="M23" s="35">
        <v>0</v>
      </c>
      <c r="N23" s="35"/>
      <c r="O23" s="35">
        <v>0</v>
      </c>
      <c r="P23" s="35"/>
      <c r="Q23" s="35">
        <v>1440000</v>
      </c>
      <c r="R23" s="35"/>
      <c r="S23" s="35">
        <v>45600</v>
      </c>
      <c r="T23" s="35"/>
      <c r="U23" s="35">
        <v>67062304532</v>
      </c>
      <c r="V23" s="35"/>
      <c r="W23" s="35">
        <v>65273299200</v>
      </c>
      <c r="Y23" s="2">
        <v>6.1631247401847927E-3</v>
      </c>
    </row>
    <row r="24" spans="1:25" ht="21" x14ac:dyDescent="0.2">
      <c r="A24" s="4" t="s">
        <v>74</v>
      </c>
      <c r="C24" s="35">
        <v>1000000</v>
      </c>
      <c r="D24" s="35"/>
      <c r="E24" s="35">
        <v>18717353600</v>
      </c>
      <c r="F24" s="35"/>
      <c r="G24" s="35">
        <v>11312289000</v>
      </c>
      <c r="H24" s="35"/>
      <c r="I24" s="35">
        <v>0</v>
      </c>
      <c r="J24" s="35"/>
      <c r="K24" s="35">
        <v>0</v>
      </c>
      <c r="L24" s="35"/>
      <c r="M24" s="35">
        <v>0</v>
      </c>
      <c r="N24" s="35"/>
      <c r="O24" s="35">
        <v>0</v>
      </c>
      <c r="P24" s="35"/>
      <c r="Q24" s="35">
        <v>1000000</v>
      </c>
      <c r="R24" s="35"/>
      <c r="S24" s="35">
        <v>13240</v>
      </c>
      <c r="T24" s="35"/>
      <c r="U24" s="35">
        <v>18717353600</v>
      </c>
      <c r="V24" s="35"/>
      <c r="W24" s="35">
        <v>13161222000</v>
      </c>
      <c r="Y24" s="2">
        <v>1.2426865795572407E-3</v>
      </c>
    </row>
    <row r="25" spans="1:25" ht="21" x14ac:dyDescent="0.2">
      <c r="A25" s="4" t="s">
        <v>75</v>
      </c>
      <c r="C25" s="35">
        <v>30564503</v>
      </c>
      <c r="D25" s="35"/>
      <c r="E25" s="35">
        <v>88752577328</v>
      </c>
      <c r="F25" s="35"/>
      <c r="G25" s="35">
        <v>82215435224.547897</v>
      </c>
      <c r="H25" s="35"/>
      <c r="I25" s="35">
        <v>0</v>
      </c>
      <c r="J25" s="35"/>
      <c r="K25" s="35">
        <v>0</v>
      </c>
      <c r="L25" s="35"/>
      <c r="M25" s="35">
        <v>0</v>
      </c>
      <c r="N25" s="35"/>
      <c r="O25" s="35">
        <v>0</v>
      </c>
      <c r="P25" s="35"/>
      <c r="Q25" s="35">
        <v>30564503</v>
      </c>
      <c r="R25" s="35"/>
      <c r="S25" s="35">
        <v>3146</v>
      </c>
      <c r="T25" s="35"/>
      <c r="U25" s="35">
        <v>88752577328</v>
      </c>
      <c r="V25" s="35"/>
      <c r="W25" s="35">
        <v>95583798675.693893</v>
      </c>
      <c r="Y25" s="2">
        <v>9.0250513088667578E-3</v>
      </c>
    </row>
    <row r="26" spans="1:25" ht="21" x14ac:dyDescent="0.2">
      <c r="A26" s="4" t="s">
        <v>76</v>
      </c>
      <c r="C26" s="35">
        <v>120492416</v>
      </c>
      <c r="D26" s="35"/>
      <c r="E26" s="35">
        <v>704967408793</v>
      </c>
      <c r="F26" s="35"/>
      <c r="G26" s="35">
        <v>718652916748.80005</v>
      </c>
      <c r="H26" s="35"/>
      <c r="I26" s="35">
        <v>8911144</v>
      </c>
      <c r="J26" s="35"/>
      <c r="K26" s="35">
        <v>63802486805</v>
      </c>
      <c r="L26" s="35"/>
      <c r="M26" s="35">
        <v>0</v>
      </c>
      <c r="N26" s="35"/>
      <c r="O26" s="35">
        <v>0</v>
      </c>
      <c r="P26" s="35"/>
      <c r="Q26" s="35">
        <v>129092416</v>
      </c>
      <c r="R26" s="35"/>
      <c r="S26" s="35">
        <v>7280</v>
      </c>
      <c r="T26" s="35"/>
      <c r="U26" s="35">
        <v>766664610295</v>
      </c>
      <c r="V26" s="35"/>
      <c r="W26" s="35">
        <v>934201021388.54395</v>
      </c>
      <c r="Y26" s="2">
        <v>8.820754424537558E-2</v>
      </c>
    </row>
    <row r="27" spans="1:25" ht="21" x14ac:dyDescent="0.2">
      <c r="A27" s="4" t="s">
        <v>77</v>
      </c>
      <c r="C27" s="35">
        <v>4800000</v>
      </c>
      <c r="D27" s="35"/>
      <c r="E27" s="35">
        <v>167085793603</v>
      </c>
      <c r="F27" s="35"/>
      <c r="G27" s="35">
        <v>187088162400</v>
      </c>
      <c r="H27" s="35"/>
      <c r="I27" s="35">
        <v>0</v>
      </c>
      <c r="J27" s="35"/>
      <c r="K27" s="35">
        <v>0</v>
      </c>
      <c r="L27" s="35"/>
      <c r="M27" s="35">
        <v>0</v>
      </c>
      <c r="N27" s="35"/>
      <c r="O27" s="35">
        <v>0</v>
      </c>
      <c r="P27" s="35"/>
      <c r="Q27" s="35">
        <v>4800000</v>
      </c>
      <c r="R27" s="35"/>
      <c r="S27" s="35">
        <v>42900</v>
      </c>
      <c r="T27" s="35"/>
      <c r="U27" s="35">
        <v>167085793603</v>
      </c>
      <c r="V27" s="35"/>
      <c r="W27" s="35">
        <v>204694776000</v>
      </c>
      <c r="Y27" s="2">
        <v>1.9327342935228628E-2</v>
      </c>
    </row>
    <row r="28" spans="1:25" ht="21" x14ac:dyDescent="0.2">
      <c r="A28" s="4" t="s">
        <v>78</v>
      </c>
      <c r="C28" s="35">
        <v>0</v>
      </c>
      <c r="D28" s="35"/>
      <c r="E28" s="35">
        <v>0</v>
      </c>
      <c r="F28" s="35"/>
      <c r="G28" s="35">
        <v>0</v>
      </c>
      <c r="H28" s="35"/>
      <c r="I28" s="35">
        <v>2000000</v>
      </c>
      <c r="J28" s="35"/>
      <c r="K28" s="35">
        <v>51647884800</v>
      </c>
      <c r="L28" s="35"/>
      <c r="M28" s="35">
        <v>0</v>
      </c>
      <c r="N28" s="35"/>
      <c r="O28" s="35">
        <v>0</v>
      </c>
      <c r="P28" s="35"/>
      <c r="Q28" s="35">
        <v>2000000</v>
      </c>
      <c r="R28" s="35"/>
      <c r="S28" s="35">
        <v>28660</v>
      </c>
      <c r="T28" s="35"/>
      <c r="U28" s="35">
        <v>51647884800</v>
      </c>
      <c r="V28" s="35"/>
      <c r="W28" s="35">
        <v>56978946000</v>
      </c>
      <c r="Y28" s="2">
        <v>5.3799693912553659E-3</v>
      </c>
    </row>
    <row r="29" spans="1:25" ht="21" x14ac:dyDescent="0.2">
      <c r="A29" s="4" t="s">
        <v>79</v>
      </c>
      <c r="C29" s="35">
        <v>0</v>
      </c>
      <c r="D29" s="35"/>
      <c r="E29" s="35">
        <v>0</v>
      </c>
      <c r="F29" s="35"/>
      <c r="G29" s="35">
        <v>0</v>
      </c>
      <c r="H29" s="35"/>
      <c r="I29" s="35">
        <v>18438643</v>
      </c>
      <c r="J29" s="35"/>
      <c r="K29" s="35">
        <v>56712020635</v>
      </c>
      <c r="L29" s="35"/>
      <c r="M29" s="35">
        <v>0</v>
      </c>
      <c r="N29" s="35"/>
      <c r="O29" s="35">
        <v>0</v>
      </c>
      <c r="P29" s="35"/>
      <c r="Q29" s="35">
        <v>18438643</v>
      </c>
      <c r="R29" s="35"/>
      <c r="S29" s="35">
        <v>3199</v>
      </c>
      <c r="T29" s="35"/>
      <c r="U29" s="35">
        <v>56712020635</v>
      </c>
      <c r="V29" s="35"/>
      <c r="W29" s="35">
        <v>58634256904.205803</v>
      </c>
      <c r="Y29" s="2">
        <v>5.536264349706132E-3</v>
      </c>
    </row>
    <row r="30" spans="1:25" ht="21" x14ac:dyDescent="0.2">
      <c r="A30" s="4" t="s">
        <v>80</v>
      </c>
      <c r="C30" s="35">
        <v>22700000</v>
      </c>
      <c r="D30" s="35"/>
      <c r="E30" s="35">
        <v>166538918647</v>
      </c>
      <c r="F30" s="35"/>
      <c r="G30" s="35">
        <v>178262986500</v>
      </c>
      <c r="H30" s="35"/>
      <c r="I30" s="35">
        <v>0</v>
      </c>
      <c r="J30" s="35"/>
      <c r="K30" s="35">
        <v>0</v>
      </c>
      <c r="L30" s="35"/>
      <c r="M30" s="35">
        <v>0</v>
      </c>
      <c r="N30" s="35"/>
      <c r="O30" s="35">
        <v>0</v>
      </c>
      <c r="P30" s="35"/>
      <c r="Q30" s="35">
        <v>22700000</v>
      </c>
      <c r="R30" s="35"/>
      <c r="S30" s="35">
        <v>8720</v>
      </c>
      <c r="T30" s="35"/>
      <c r="U30" s="35">
        <v>166538918647</v>
      </c>
      <c r="V30" s="35"/>
      <c r="W30" s="35">
        <v>196766233200</v>
      </c>
      <c r="Y30" s="2">
        <v>1.8578727515398675E-2</v>
      </c>
    </row>
    <row r="31" spans="1:25" ht="21" x14ac:dyDescent="0.2">
      <c r="A31" s="4" t="s">
        <v>81</v>
      </c>
      <c r="C31" s="35">
        <v>10918272</v>
      </c>
      <c r="D31" s="35"/>
      <c r="E31" s="35">
        <v>181428627632</v>
      </c>
      <c r="F31" s="35"/>
      <c r="G31" s="35">
        <v>197964343056.384</v>
      </c>
      <c r="H31" s="35"/>
      <c r="I31" s="35">
        <v>178518</v>
      </c>
      <c r="J31" s="35"/>
      <c r="K31" s="35">
        <v>3429517232</v>
      </c>
      <c r="L31" s="35"/>
      <c r="M31" s="35">
        <v>0</v>
      </c>
      <c r="N31" s="35"/>
      <c r="O31" s="35">
        <v>0</v>
      </c>
      <c r="P31" s="35"/>
      <c r="Q31" s="35">
        <v>11096790</v>
      </c>
      <c r="R31" s="35"/>
      <c r="S31" s="35">
        <v>23150</v>
      </c>
      <c r="T31" s="35"/>
      <c r="U31" s="35">
        <v>184858144864</v>
      </c>
      <c r="V31" s="35"/>
      <c r="W31" s="35">
        <v>255362188903.42499</v>
      </c>
      <c r="Y31" s="2">
        <v>2.4111375454091359E-2</v>
      </c>
    </row>
    <row r="32" spans="1:25" ht="21" x14ac:dyDescent="0.2">
      <c r="A32" s="4" t="s">
        <v>82</v>
      </c>
      <c r="C32" s="35">
        <v>8000000</v>
      </c>
      <c r="D32" s="35"/>
      <c r="E32" s="35">
        <v>275186670037</v>
      </c>
      <c r="F32" s="35"/>
      <c r="G32" s="35">
        <v>396427140000</v>
      </c>
      <c r="H32" s="35"/>
      <c r="I32" s="35">
        <v>0</v>
      </c>
      <c r="J32" s="35"/>
      <c r="K32" s="35">
        <v>0</v>
      </c>
      <c r="L32" s="35"/>
      <c r="M32" s="35">
        <v>0</v>
      </c>
      <c r="N32" s="35"/>
      <c r="O32" s="35">
        <v>0</v>
      </c>
      <c r="P32" s="35"/>
      <c r="Q32" s="35">
        <v>8000000</v>
      </c>
      <c r="R32" s="35"/>
      <c r="S32" s="35">
        <v>59830</v>
      </c>
      <c r="T32" s="35"/>
      <c r="U32" s="35">
        <v>275186670037</v>
      </c>
      <c r="V32" s="35"/>
      <c r="W32" s="35">
        <v>475792092000</v>
      </c>
      <c r="Y32" s="2">
        <v>4.4924433870036085E-2</v>
      </c>
    </row>
    <row r="33" spans="1:25" ht="21" x14ac:dyDescent="0.2">
      <c r="A33" s="4" t="s">
        <v>83</v>
      </c>
      <c r="C33" s="35">
        <v>11271965</v>
      </c>
      <c r="D33" s="35"/>
      <c r="E33" s="35">
        <v>321279596808</v>
      </c>
      <c r="F33" s="35"/>
      <c r="G33" s="35">
        <v>370545937448.828</v>
      </c>
      <c r="H33" s="35"/>
      <c r="I33" s="35">
        <v>433362</v>
      </c>
      <c r="J33" s="35"/>
      <c r="K33" s="35">
        <v>16396285244</v>
      </c>
      <c r="L33" s="35"/>
      <c r="M33" s="35">
        <v>0</v>
      </c>
      <c r="N33" s="35"/>
      <c r="O33" s="35">
        <v>0</v>
      </c>
      <c r="P33" s="35"/>
      <c r="Q33" s="35">
        <v>11705327</v>
      </c>
      <c r="R33" s="35"/>
      <c r="S33" s="35">
        <v>39380</v>
      </c>
      <c r="T33" s="35"/>
      <c r="U33" s="35">
        <v>337675882052</v>
      </c>
      <c r="V33" s="35"/>
      <c r="W33" s="35">
        <v>458213090385.30298</v>
      </c>
      <c r="Y33" s="2">
        <v>4.3264619197158516E-2</v>
      </c>
    </row>
    <row r="34" spans="1:25" ht="21" x14ac:dyDescent="0.2">
      <c r="A34" s="4" t="s">
        <v>84</v>
      </c>
      <c r="C34" s="35">
        <v>9000000</v>
      </c>
      <c r="D34" s="35"/>
      <c r="E34" s="35">
        <v>420080097750</v>
      </c>
      <c r="F34" s="35"/>
      <c r="G34" s="35">
        <v>596817679500</v>
      </c>
      <c r="H34" s="35"/>
      <c r="I34" s="35">
        <v>0</v>
      </c>
      <c r="J34" s="35"/>
      <c r="K34" s="35">
        <v>0</v>
      </c>
      <c r="L34" s="35"/>
      <c r="M34" s="35">
        <v>0</v>
      </c>
      <c r="N34" s="35"/>
      <c r="O34" s="35">
        <v>0</v>
      </c>
      <c r="P34" s="35"/>
      <c r="Q34" s="35">
        <v>9000000</v>
      </c>
      <c r="R34" s="35"/>
      <c r="S34" s="35">
        <v>76210</v>
      </c>
      <c r="T34" s="35"/>
      <c r="U34" s="35">
        <v>420080097750</v>
      </c>
      <c r="V34" s="35"/>
      <c r="W34" s="35">
        <v>681808954500</v>
      </c>
      <c r="Y34" s="2">
        <v>6.4376608614238356E-2</v>
      </c>
    </row>
    <row r="35" spans="1:25" ht="21" x14ac:dyDescent="0.2">
      <c r="A35" s="4" t="s">
        <v>85</v>
      </c>
      <c r="C35" s="35">
        <v>20000000</v>
      </c>
      <c r="D35" s="35"/>
      <c r="E35" s="35">
        <v>61970745328</v>
      </c>
      <c r="F35" s="35"/>
      <c r="G35" s="35">
        <v>75985182000</v>
      </c>
      <c r="H35" s="35"/>
      <c r="I35" s="35">
        <v>10434596</v>
      </c>
      <c r="J35" s="35"/>
      <c r="K35" s="35">
        <v>42563268170</v>
      </c>
      <c r="L35" s="35"/>
      <c r="M35" s="35">
        <v>0</v>
      </c>
      <c r="N35" s="35"/>
      <c r="O35" s="35">
        <v>0</v>
      </c>
      <c r="P35" s="35"/>
      <c r="Q35" s="35">
        <v>30434596</v>
      </c>
      <c r="R35" s="35"/>
      <c r="S35" s="35">
        <v>4581</v>
      </c>
      <c r="T35" s="35"/>
      <c r="U35" s="35">
        <v>104534013498</v>
      </c>
      <c r="V35" s="35"/>
      <c r="W35" s="35">
        <v>138591330014.55801</v>
      </c>
      <c r="Y35" s="2">
        <v>1.308583548336772E-2</v>
      </c>
    </row>
    <row r="36" spans="1:25" ht="21" x14ac:dyDescent="0.2">
      <c r="A36" s="4" t="s">
        <v>86</v>
      </c>
      <c r="C36" s="35">
        <v>6200000</v>
      </c>
      <c r="D36" s="35"/>
      <c r="E36" s="35">
        <v>60173023911</v>
      </c>
      <c r="F36" s="35"/>
      <c r="G36" s="35">
        <v>56515718700</v>
      </c>
      <c r="H36" s="35"/>
      <c r="I36" s="35">
        <v>0</v>
      </c>
      <c r="J36" s="35"/>
      <c r="K36" s="35">
        <v>0</v>
      </c>
      <c r="L36" s="35"/>
      <c r="M36" s="35">
        <v>0</v>
      </c>
      <c r="N36" s="35"/>
      <c r="O36" s="35">
        <v>0</v>
      </c>
      <c r="P36" s="35"/>
      <c r="Q36" s="35">
        <v>6200000</v>
      </c>
      <c r="R36" s="35"/>
      <c r="S36" s="35">
        <v>8780</v>
      </c>
      <c r="T36" s="35"/>
      <c r="U36" s="35">
        <v>60173023911</v>
      </c>
      <c r="V36" s="35"/>
      <c r="W36" s="35">
        <v>54112105800</v>
      </c>
      <c r="Y36" s="2">
        <v>5.109281468638819E-3</v>
      </c>
    </row>
    <row r="37" spans="1:25" ht="21" x14ac:dyDescent="0.2">
      <c r="A37" s="4" t="s">
        <v>87</v>
      </c>
      <c r="C37" s="35">
        <v>52791114</v>
      </c>
      <c r="D37" s="35"/>
      <c r="E37" s="35">
        <v>191816327242</v>
      </c>
      <c r="F37" s="35"/>
      <c r="G37" s="35">
        <v>195371896583.33899</v>
      </c>
      <c r="H37" s="35"/>
      <c r="I37" s="35">
        <v>0</v>
      </c>
      <c r="J37" s="35"/>
      <c r="K37" s="35">
        <v>0</v>
      </c>
      <c r="L37" s="35"/>
      <c r="M37" s="35">
        <v>0</v>
      </c>
      <c r="N37" s="35"/>
      <c r="O37" s="35">
        <v>0</v>
      </c>
      <c r="P37" s="35"/>
      <c r="Q37" s="35">
        <v>52791114</v>
      </c>
      <c r="R37" s="35"/>
      <c r="S37" s="35">
        <v>3723</v>
      </c>
      <c r="T37" s="35"/>
      <c r="U37" s="35">
        <v>191816327242</v>
      </c>
      <c r="V37" s="35"/>
      <c r="W37" s="35">
        <v>195371896583.33899</v>
      </c>
      <c r="Y37" s="2">
        <v>1.8447073828460649E-2</v>
      </c>
    </row>
    <row r="38" spans="1:25" ht="21" x14ac:dyDescent="0.2">
      <c r="A38" s="4" t="s">
        <v>88</v>
      </c>
      <c r="C38" s="35">
        <v>17515000</v>
      </c>
      <c r="D38" s="35"/>
      <c r="E38" s="35">
        <v>61594803561</v>
      </c>
      <c r="F38" s="35"/>
      <c r="G38" s="35">
        <v>63653832702</v>
      </c>
      <c r="H38" s="35"/>
      <c r="I38" s="35">
        <v>12485000</v>
      </c>
      <c r="J38" s="35"/>
      <c r="K38" s="35">
        <v>47223509088</v>
      </c>
      <c r="L38" s="35"/>
      <c r="M38" s="35">
        <v>0</v>
      </c>
      <c r="N38" s="35"/>
      <c r="O38" s="35">
        <v>0</v>
      </c>
      <c r="P38" s="35"/>
      <c r="Q38" s="35">
        <v>30000000</v>
      </c>
      <c r="R38" s="35"/>
      <c r="S38" s="35">
        <v>4288</v>
      </c>
      <c r="T38" s="35"/>
      <c r="U38" s="35">
        <v>108818312649</v>
      </c>
      <c r="V38" s="35"/>
      <c r="W38" s="35">
        <v>127874592000</v>
      </c>
      <c r="Y38" s="2">
        <v>1.207395782433863E-2</v>
      </c>
    </row>
    <row r="39" spans="1:25" ht="21" x14ac:dyDescent="0.2">
      <c r="A39" s="4" t="s">
        <v>89</v>
      </c>
      <c r="C39" s="35">
        <v>370000</v>
      </c>
      <c r="E39" s="35">
        <v>92771540831</v>
      </c>
      <c r="G39" s="35">
        <v>58958099550</v>
      </c>
      <c r="I39" s="35">
        <v>0</v>
      </c>
      <c r="K39" s="35">
        <v>0</v>
      </c>
      <c r="M39" s="35">
        <v>0</v>
      </c>
      <c r="O39" s="35">
        <v>0</v>
      </c>
      <c r="Q39" s="35">
        <v>370000</v>
      </c>
      <c r="S39" s="35">
        <v>202500</v>
      </c>
      <c r="U39" s="35">
        <v>92771540831</v>
      </c>
      <c r="W39" s="35">
        <v>74479196250</v>
      </c>
      <c r="Y39" s="2">
        <v>7.0323483363539472E-3</v>
      </c>
    </row>
    <row r="40" spans="1:25" ht="21" x14ac:dyDescent="0.2">
      <c r="A40" s="4" t="s">
        <v>90</v>
      </c>
      <c r="C40" s="35">
        <v>18971000</v>
      </c>
      <c r="E40" s="35">
        <v>425651139507</v>
      </c>
      <c r="G40" s="35">
        <v>601574109345</v>
      </c>
      <c r="I40" s="35">
        <v>529000</v>
      </c>
      <c r="K40" s="35">
        <v>18624257181</v>
      </c>
      <c r="M40" s="35">
        <v>0</v>
      </c>
      <c r="O40" s="35">
        <v>0</v>
      </c>
      <c r="Q40" s="35">
        <v>19500000</v>
      </c>
      <c r="S40" s="35">
        <v>33770</v>
      </c>
      <c r="U40" s="35">
        <v>444275396688</v>
      </c>
      <c r="W40" s="35">
        <v>654596835750</v>
      </c>
      <c r="X40" s="5">
        <v>9814936651798.8262</v>
      </c>
      <c r="Y40" s="2">
        <v>6.1807232094949878E-2</v>
      </c>
    </row>
    <row r="41" spans="1:25" ht="21" x14ac:dyDescent="0.2">
      <c r="A41" s="4" t="s">
        <v>91</v>
      </c>
      <c r="C41" s="35">
        <v>1908835</v>
      </c>
      <c r="E41" s="35">
        <v>53293200205</v>
      </c>
      <c r="G41" s="35">
        <v>85367509654.432495</v>
      </c>
      <c r="I41" s="35">
        <v>285876</v>
      </c>
      <c r="K41" s="35">
        <v>13560235859</v>
      </c>
      <c r="M41" s="35">
        <v>0</v>
      </c>
      <c r="O41" s="35">
        <v>0</v>
      </c>
      <c r="Q41" s="35">
        <v>2194711</v>
      </c>
      <c r="S41" s="35">
        <v>53620</v>
      </c>
      <c r="U41" s="35">
        <v>66853436064</v>
      </c>
      <c r="W41" s="35">
        <v>116980205417.271</v>
      </c>
      <c r="Y41" s="2">
        <v>1.1045306533534036E-2</v>
      </c>
    </row>
    <row r="42" spans="1:25" ht="21.75" thickBot="1" x14ac:dyDescent="0.25">
      <c r="A42" s="4" t="s">
        <v>92</v>
      </c>
      <c r="C42" s="35">
        <v>4200000</v>
      </c>
      <c r="E42" s="35">
        <v>271878119156</v>
      </c>
      <c r="G42" s="35">
        <v>275007908700</v>
      </c>
      <c r="I42" s="35">
        <v>1636671</v>
      </c>
      <c r="K42" s="35">
        <v>135795598247</v>
      </c>
      <c r="M42" s="35">
        <v>-8542</v>
      </c>
      <c r="O42" s="35">
        <v>727027476</v>
      </c>
      <c r="Q42" s="35">
        <v>4300000</v>
      </c>
      <c r="S42" s="35">
        <v>82870</v>
      </c>
      <c r="U42" s="35">
        <v>278627376655</v>
      </c>
      <c r="W42" s="35">
        <v>354220771050</v>
      </c>
      <c r="Y42" s="2">
        <v>3.3445632813142501E-2</v>
      </c>
    </row>
    <row r="43" spans="1:25" ht="19.5" thickBot="1" x14ac:dyDescent="0.25">
      <c r="E43" s="6">
        <f>SUM(E9:E42)</f>
        <v>7379589715553</v>
      </c>
      <c r="G43" s="6">
        <f>SUM(G9:G42)</f>
        <v>8225585086928.2578</v>
      </c>
      <c r="I43" s="3" t="s">
        <v>15</v>
      </c>
      <c r="K43" s="6">
        <f>SUM(K9:K42)</f>
        <v>863506833074</v>
      </c>
      <c r="M43" s="3" t="s">
        <v>15</v>
      </c>
      <c r="O43" s="6">
        <f>SUM(O9:O42)</f>
        <v>45706212523</v>
      </c>
      <c r="Q43" s="3" t="s">
        <v>15</v>
      </c>
      <c r="S43" s="3" t="s">
        <v>15</v>
      </c>
      <c r="U43" s="6">
        <f>SUM(U9:U42)</f>
        <v>8087979123885</v>
      </c>
      <c r="W43" s="6">
        <f>SUM(W9:W42)</f>
        <v>10469533487548.826</v>
      </c>
      <c r="Y43" s="77">
        <f>SUM(Y9:Y42)</f>
        <v>0.98853653248931139</v>
      </c>
    </row>
    <row r="44" spans="1:25" ht="19.5" thickTop="1" x14ac:dyDescent="0.2"/>
    <row r="46" spans="1:25" x14ac:dyDescent="0.2">
      <c r="W46" s="5"/>
    </row>
  </sheetData>
  <mergeCells count="17">
    <mergeCell ref="S7:S8"/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sheetPr>
    <tabColor rgb="FF7030A0"/>
  </sheetPr>
  <dimension ref="A2:T13"/>
  <sheetViews>
    <sheetView rightToLeft="1" workbookViewId="0">
      <selection activeCell="D16" sqref="D16"/>
    </sheetView>
  </sheetViews>
  <sheetFormatPr defaultRowHeight="22.5" x14ac:dyDescent="0.2"/>
  <cols>
    <col min="1" max="1" width="24.75" style="7" bestFit="1" customWidth="1"/>
    <col min="2" max="2" width="0.875" style="7" customWidth="1"/>
    <col min="3" max="3" width="18" style="7" bestFit="1" customWidth="1"/>
    <col min="4" max="4" width="0.875" style="7" customWidth="1"/>
    <col min="5" max="5" width="17.75" style="7" bestFit="1" customWidth="1"/>
    <col min="6" max="6" width="0.875" style="7" customWidth="1"/>
    <col min="7" max="7" width="17.875" style="7" bestFit="1" customWidth="1"/>
    <col min="8" max="8" width="0.875" style="7" customWidth="1"/>
    <col min="9" max="9" width="18" style="7" bestFit="1" customWidth="1"/>
    <col min="10" max="10" width="0.875" style="7" customWidth="1"/>
    <col min="11" max="11" width="18.25" style="7" bestFit="1" customWidth="1"/>
    <col min="12" max="12" width="0.875" style="7" customWidth="1"/>
    <col min="13" max="13" width="8" style="7" customWidth="1"/>
    <col min="14" max="16384" width="9" style="7"/>
  </cols>
  <sheetData>
    <row r="2" spans="1:20" ht="24" x14ac:dyDescent="0.2">
      <c r="A2" s="66" t="s">
        <v>0</v>
      </c>
      <c r="B2" s="66" t="s">
        <v>0</v>
      </c>
      <c r="C2" s="66" t="s">
        <v>0</v>
      </c>
      <c r="D2" s="66" t="s">
        <v>0</v>
      </c>
      <c r="E2" s="66" t="s">
        <v>0</v>
      </c>
      <c r="F2" s="66" t="s">
        <v>0</v>
      </c>
      <c r="G2" s="66" t="s">
        <v>0</v>
      </c>
      <c r="H2" s="66" t="s">
        <v>0</v>
      </c>
      <c r="I2" s="66" t="s">
        <v>0</v>
      </c>
      <c r="J2" s="66" t="s">
        <v>0</v>
      </c>
      <c r="K2" s="66" t="s">
        <v>0</v>
      </c>
    </row>
    <row r="3" spans="1:20" ht="24" x14ac:dyDescent="0.2">
      <c r="A3" s="66" t="s">
        <v>1</v>
      </c>
      <c r="B3" s="66" t="s">
        <v>1</v>
      </c>
      <c r="C3" s="66" t="s">
        <v>1</v>
      </c>
      <c r="D3" s="66" t="s">
        <v>1</v>
      </c>
      <c r="E3" s="66" t="s">
        <v>1</v>
      </c>
      <c r="F3" s="66" t="s">
        <v>1</v>
      </c>
      <c r="G3" s="66" t="s">
        <v>1</v>
      </c>
      <c r="H3" s="66" t="s">
        <v>1</v>
      </c>
      <c r="I3" s="66" t="s">
        <v>1</v>
      </c>
      <c r="J3" s="66" t="s">
        <v>1</v>
      </c>
      <c r="K3" s="66" t="s">
        <v>1</v>
      </c>
    </row>
    <row r="4" spans="1:20" ht="24" x14ac:dyDescent="0.2">
      <c r="A4" s="66" t="s">
        <v>2</v>
      </c>
      <c r="B4" s="66" t="s">
        <v>16</v>
      </c>
      <c r="C4" s="66" t="s">
        <v>16</v>
      </c>
      <c r="D4" s="66" t="s">
        <v>16</v>
      </c>
      <c r="E4" s="66" t="s">
        <v>16</v>
      </c>
      <c r="F4" s="66" t="s">
        <v>16</v>
      </c>
      <c r="G4" s="66" t="s">
        <v>16</v>
      </c>
      <c r="H4" s="66" t="s">
        <v>16</v>
      </c>
      <c r="I4" s="66" t="s">
        <v>16</v>
      </c>
      <c r="J4" s="66" t="s">
        <v>16</v>
      </c>
      <c r="K4" s="66" t="s">
        <v>16</v>
      </c>
    </row>
    <row r="5" spans="1:20" ht="25.5" x14ac:dyDescent="0.2">
      <c r="A5" s="67" t="s">
        <v>17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spans="1:20" ht="24.75" thickBot="1" x14ac:dyDescent="0.25">
      <c r="A6" s="68" t="s">
        <v>18</v>
      </c>
      <c r="C6" s="8" t="s">
        <v>4</v>
      </c>
      <c r="E6" s="68" t="s">
        <v>5</v>
      </c>
      <c r="F6" s="68" t="s">
        <v>5</v>
      </c>
      <c r="G6" s="68" t="s">
        <v>5</v>
      </c>
      <c r="I6" s="68" t="s">
        <v>6</v>
      </c>
      <c r="J6" s="68" t="s">
        <v>4</v>
      </c>
      <c r="K6" s="68" t="s">
        <v>4</v>
      </c>
    </row>
    <row r="7" spans="1:20" ht="24.75" thickBot="1" x14ac:dyDescent="0.25">
      <c r="A7" s="68" t="s">
        <v>18</v>
      </c>
      <c r="C7" s="8" t="s">
        <v>19</v>
      </c>
      <c r="E7" s="8" t="s">
        <v>20</v>
      </c>
      <c r="G7" s="8" t="s">
        <v>21</v>
      </c>
      <c r="I7" s="8" t="s">
        <v>19</v>
      </c>
      <c r="K7" s="8" t="s">
        <v>22</v>
      </c>
    </row>
    <row r="8" spans="1:20" ht="24.75" thickBot="1" x14ac:dyDescent="0.25">
      <c r="A8" s="9" t="s">
        <v>93</v>
      </c>
      <c r="C8" s="10">
        <v>226559713979</v>
      </c>
      <c r="E8" s="10">
        <v>549474212193</v>
      </c>
      <c r="F8" s="10"/>
      <c r="G8" s="10">
        <v>690150015000</v>
      </c>
      <c r="I8" s="10">
        <v>85883911172</v>
      </c>
      <c r="K8" s="11">
        <v>8.1091849839878532E-3</v>
      </c>
    </row>
    <row r="9" spans="1:20" ht="23.25" thickBot="1" x14ac:dyDescent="0.25">
      <c r="A9" s="7" t="s">
        <v>15</v>
      </c>
      <c r="C9" s="12">
        <f>SUM(C8:C8)</f>
        <v>226559713979</v>
      </c>
      <c r="E9" s="12">
        <f>SUM(E8:E8)</f>
        <v>549474212193</v>
      </c>
      <c r="G9" s="12">
        <f>SUM(G8:G8)</f>
        <v>690150015000</v>
      </c>
      <c r="I9" s="12">
        <f>SUM(I8:I8)</f>
        <v>85883911172</v>
      </c>
      <c r="K9" s="13">
        <f>SUM(K8:K8)</f>
        <v>8.1091849839878532E-3</v>
      </c>
    </row>
    <row r="10" spans="1:20" ht="23.25" thickTop="1" x14ac:dyDescent="0.2"/>
    <row r="11" spans="1:20" x14ac:dyDescent="0.45">
      <c r="C11" s="10"/>
      <c r="I11" s="44"/>
    </row>
    <row r="12" spans="1:20" x14ac:dyDescent="0.2">
      <c r="C12" s="10"/>
      <c r="E12" s="10"/>
    </row>
    <row r="13" spans="1:20" x14ac:dyDescent="0.2">
      <c r="K13" s="10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sheetPr>
    <tabColor rgb="FF7030A0"/>
  </sheetPr>
  <dimension ref="A2:G17"/>
  <sheetViews>
    <sheetView rightToLeft="1" tabSelected="1" workbookViewId="0">
      <selection activeCell="E24" sqref="E24"/>
    </sheetView>
  </sheetViews>
  <sheetFormatPr defaultRowHeight="18.75" x14ac:dyDescent="0.45"/>
  <cols>
    <col min="1" max="1" width="20.875" style="36" bestFit="1" customWidth="1"/>
    <col min="2" max="2" width="0.875" style="36" customWidth="1"/>
    <col min="3" max="3" width="20.125" style="36" customWidth="1"/>
    <col min="4" max="4" width="0.875" style="36" customWidth="1"/>
    <col min="5" max="5" width="20.125" style="36" customWidth="1"/>
    <col min="6" max="6" width="0.875" style="36" customWidth="1"/>
    <col min="7" max="7" width="28" style="36" customWidth="1"/>
    <col min="8" max="8" width="0.875" style="36" customWidth="1"/>
    <col min="9" max="9" width="8" style="36" customWidth="1"/>
    <col min="10" max="16384" width="9" style="36"/>
  </cols>
  <sheetData>
    <row r="2" spans="1:7" ht="26.25" x14ac:dyDescent="0.45">
      <c r="A2" s="69" t="s">
        <v>0</v>
      </c>
      <c r="B2" s="69" t="s">
        <v>0</v>
      </c>
      <c r="C2" s="69" t="s">
        <v>0</v>
      </c>
      <c r="D2" s="69" t="s">
        <v>0</v>
      </c>
      <c r="E2" s="69" t="s">
        <v>0</v>
      </c>
      <c r="F2" s="69" t="s">
        <v>0</v>
      </c>
      <c r="G2" s="69" t="s">
        <v>0</v>
      </c>
    </row>
    <row r="3" spans="1:7" ht="26.25" x14ac:dyDescent="0.45">
      <c r="A3" s="69" t="s">
        <v>25</v>
      </c>
      <c r="B3" s="69" t="s">
        <v>25</v>
      </c>
      <c r="C3" s="69" t="s">
        <v>25</v>
      </c>
      <c r="D3" s="69" t="s">
        <v>25</v>
      </c>
      <c r="E3" s="69" t="s">
        <v>25</v>
      </c>
      <c r="F3" s="69" t="s">
        <v>25</v>
      </c>
      <c r="G3" s="69" t="s">
        <v>25</v>
      </c>
    </row>
    <row r="4" spans="1:7" ht="26.25" x14ac:dyDescent="0.45">
      <c r="A4" s="69" t="s">
        <v>2</v>
      </c>
      <c r="B4" s="69" t="s">
        <v>2</v>
      </c>
      <c r="C4" s="69" t="s">
        <v>2</v>
      </c>
      <c r="D4" s="69" t="s">
        <v>2</v>
      </c>
      <c r="E4" s="69" t="s">
        <v>2</v>
      </c>
      <c r="F4" s="69" t="s">
        <v>2</v>
      </c>
      <c r="G4" s="69" t="s">
        <v>2</v>
      </c>
    </row>
    <row r="6" spans="1:7" ht="27" thickBot="1" x14ac:dyDescent="0.5">
      <c r="A6" s="14" t="s">
        <v>29</v>
      </c>
      <c r="C6" s="14" t="s">
        <v>19</v>
      </c>
      <c r="E6" s="14" t="s">
        <v>50</v>
      </c>
      <c r="G6" s="14" t="s">
        <v>13</v>
      </c>
    </row>
    <row r="7" spans="1:7" ht="21" x14ac:dyDescent="0.55000000000000004">
      <c r="A7" s="37" t="s">
        <v>56</v>
      </c>
      <c r="C7" s="17">
        <f>+'درآمد سرمایه‌گذاری در سهام'!I46</f>
        <v>1572478318972</v>
      </c>
      <c r="D7" s="16"/>
      <c r="E7" s="39">
        <f>+C7/$C$9</f>
        <v>0.99800408350778991</v>
      </c>
      <c r="F7" s="16"/>
      <c r="G7" s="39">
        <v>0.14847388058884156</v>
      </c>
    </row>
    <row r="8" spans="1:7" ht="21.75" thickBot="1" x14ac:dyDescent="0.6">
      <c r="A8" s="37" t="s">
        <v>57</v>
      </c>
      <c r="C8" s="21">
        <f>+'درآمد سپرده بانکی'!E8</f>
        <v>3144812193</v>
      </c>
      <c r="D8" s="16"/>
      <c r="E8" s="39">
        <f>+C8/$C$9</f>
        <v>1.9959164922101376E-3</v>
      </c>
      <c r="F8" s="16"/>
      <c r="G8" s="39">
        <v>2.9693412264218894E-4</v>
      </c>
    </row>
    <row r="9" spans="1:7" ht="19.5" thickBot="1" x14ac:dyDescent="0.5">
      <c r="A9" s="36" t="s">
        <v>15</v>
      </c>
      <c r="C9" s="18">
        <f>SUM(C7:C8)</f>
        <v>1575623131165</v>
      </c>
      <c r="D9" s="16"/>
      <c r="E9" s="42">
        <f>SUM(E7:E8)</f>
        <v>1</v>
      </c>
      <c r="F9" s="16"/>
      <c r="G9" s="40">
        <f>SUM(G7:G8)</f>
        <v>0.14877081471148376</v>
      </c>
    </row>
    <row r="10" spans="1:7" ht="19.5" thickTop="1" x14ac:dyDescent="0.45"/>
    <row r="11" spans="1:7" x14ac:dyDescent="0.45">
      <c r="C11" s="44"/>
      <c r="G11" s="44"/>
    </row>
    <row r="12" spans="1:7" x14ac:dyDescent="0.45">
      <c r="C12" s="45"/>
      <c r="G12" s="43"/>
    </row>
    <row r="13" spans="1:7" x14ac:dyDescent="0.45">
      <c r="C13" s="45"/>
      <c r="G13" s="78"/>
    </row>
    <row r="14" spans="1:7" x14ac:dyDescent="0.45">
      <c r="C14" s="45"/>
    </row>
    <row r="15" spans="1:7" x14ac:dyDescent="0.45">
      <c r="C15" s="38"/>
    </row>
    <row r="16" spans="1:7" x14ac:dyDescent="0.45">
      <c r="C16" s="38"/>
    </row>
    <row r="17" spans="3:3" x14ac:dyDescent="0.45">
      <c r="C17" s="38"/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sheetPr>
    <tabColor rgb="FF7030A0"/>
  </sheetPr>
  <dimension ref="A2:U47"/>
  <sheetViews>
    <sheetView rightToLeft="1" topLeftCell="A23" zoomScale="85" zoomScaleNormal="85" workbookViewId="0">
      <selection activeCell="G50" sqref="G50"/>
    </sheetView>
  </sheetViews>
  <sheetFormatPr defaultRowHeight="18.75" x14ac:dyDescent="0.45"/>
  <cols>
    <col min="1" max="1" width="35.25" style="41" bestFit="1" customWidth="1"/>
    <col min="2" max="2" width="0.875" style="41" customWidth="1"/>
    <col min="3" max="3" width="19.25" style="41" customWidth="1"/>
    <col min="4" max="4" width="0.875" style="41" customWidth="1"/>
    <col min="5" max="5" width="19.25" style="41" customWidth="1"/>
    <col min="6" max="6" width="0.875" style="41" customWidth="1"/>
    <col min="7" max="7" width="19.25" style="41" customWidth="1"/>
    <col min="8" max="8" width="0.875" style="41" customWidth="1"/>
    <col min="9" max="9" width="19.25" style="41" customWidth="1"/>
    <col min="10" max="10" width="0.875" style="41" customWidth="1"/>
    <col min="11" max="11" width="20.125" style="41" customWidth="1"/>
    <col min="12" max="12" width="0.875" style="41" customWidth="1"/>
    <col min="13" max="13" width="19.25" style="41" customWidth="1"/>
    <col min="14" max="14" width="0.875" style="41" customWidth="1"/>
    <col min="15" max="15" width="20.125" style="41" customWidth="1"/>
    <col min="16" max="16" width="0.875" style="41" customWidth="1"/>
    <col min="17" max="17" width="19.25" style="41" customWidth="1"/>
    <col min="18" max="18" width="0.875" style="41" customWidth="1"/>
    <col min="19" max="19" width="20.125" style="41" customWidth="1"/>
    <col min="20" max="20" width="0.875" style="41" customWidth="1"/>
    <col min="21" max="21" width="20.125" style="41" customWidth="1"/>
    <col min="22" max="22" width="0.875" style="41" customWidth="1"/>
    <col min="23" max="23" width="8" style="41" customWidth="1"/>
    <col min="24" max="16384" width="9" style="41"/>
  </cols>
  <sheetData>
    <row r="2" spans="1:21" ht="26.25" x14ac:dyDescent="0.45">
      <c r="A2" s="69" t="s">
        <v>0</v>
      </c>
      <c r="B2" s="69" t="s">
        <v>0</v>
      </c>
      <c r="C2" s="69" t="s">
        <v>0</v>
      </c>
      <c r="D2" s="69" t="s">
        <v>0</v>
      </c>
      <c r="E2" s="69" t="s">
        <v>0</v>
      </c>
      <c r="F2" s="69" t="s">
        <v>0</v>
      </c>
      <c r="G2" s="69" t="s">
        <v>0</v>
      </c>
      <c r="H2" s="69" t="s">
        <v>0</v>
      </c>
      <c r="I2" s="69" t="s">
        <v>0</v>
      </c>
      <c r="J2" s="69" t="s">
        <v>0</v>
      </c>
      <c r="K2" s="69" t="s">
        <v>0</v>
      </c>
      <c r="L2" s="69" t="s">
        <v>0</v>
      </c>
      <c r="M2" s="69" t="s">
        <v>0</v>
      </c>
      <c r="N2" s="69" t="s">
        <v>0</v>
      </c>
      <c r="O2" s="69" t="s">
        <v>0</v>
      </c>
      <c r="P2" s="69" t="s">
        <v>0</v>
      </c>
      <c r="Q2" s="69" t="s">
        <v>0</v>
      </c>
      <c r="R2" s="69" t="s">
        <v>0</v>
      </c>
      <c r="S2" s="69" t="s">
        <v>0</v>
      </c>
      <c r="T2" s="69" t="s">
        <v>0</v>
      </c>
      <c r="U2" s="69" t="s">
        <v>0</v>
      </c>
    </row>
    <row r="3" spans="1:21" ht="26.25" x14ac:dyDescent="0.45">
      <c r="A3" s="69" t="s">
        <v>25</v>
      </c>
      <c r="B3" s="69" t="s">
        <v>25</v>
      </c>
      <c r="C3" s="69" t="s">
        <v>25</v>
      </c>
      <c r="D3" s="69" t="s">
        <v>25</v>
      </c>
      <c r="E3" s="69" t="s">
        <v>25</v>
      </c>
      <c r="F3" s="69" t="s">
        <v>25</v>
      </c>
      <c r="G3" s="69" t="s">
        <v>25</v>
      </c>
      <c r="H3" s="69" t="s">
        <v>25</v>
      </c>
      <c r="I3" s="69" t="s">
        <v>25</v>
      </c>
      <c r="J3" s="69" t="s">
        <v>25</v>
      </c>
      <c r="K3" s="69" t="s">
        <v>25</v>
      </c>
      <c r="L3" s="69" t="s">
        <v>25</v>
      </c>
      <c r="M3" s="69" t="s">
        <v>25</v>
      </c>
      <c r="N3" s="69" t="s">
        <v>25</v>
      </c>
      <c r="O3" s="69" t="s">
        <v>25</v>
      </c>
      <c r="P3" s="69" t="s">
        <v>25</v>
      </c>
      <c r="Q3" s="69" t="s">
        <v>25</v>
      </c>
      <c r="R3" s="69" t="s">
        <v>25</v>
      </c>
      <c r="S3" s="69" t="s">
        <v>25</v>
      </c>
      <c r="T3" s="69" t="s">
        <v>25</v>
      </c>
      <c r="U3" s="69" t="s">
        <v>25</v>
      </c>
    </row>
    <row r="4" spans="1:21" ht="26.25" x14ac:dyDescent="0.45">
      <c r="A4" s="69" t="s">
        <v>2</v>
      </c>
      <c r="B4" s="69" t="s">
        <v>2</v>
      </c>
      <c r="C4" s="69" t="s">
        <v>2</v>
      </c>
      <c r="D4" s="69" t="s">
        <v>2</v>
      </c>
      <c r="E4" s="69" t="s">
        <v>2</v>
      </c>
      <c r="F4" s="69" t="s">
        <v>2</v>
      </c>
      <c r="G4" s="69" t="s">
        <v>2</v>
      </c>
      <c r="H4" s="69" t="s">
        <v>2</v>
      </c>
      <c r="I4" s="69" t="s">
        <v>2</v>
      </c>
      <c r="J4" s="69" t="s">
        <v>2</v>
      </c>
      <c r="K4" s="69" t="s">
        <v>2</v>
      </c>
      <c r="L4" s="69" t="s">
        <v>2</v>
      </c>
      <c r="M4" s="69" t="s">
        <v>2</v>
      </c>
      <c r="N4" s="69" t="s">
        <v>2</v>
      </c>
      <c r="O4" s="69" t="s">
        <v>2</v>
      </c>
      <c r="P4" s="69" t="s">
        <v>2</v>
      </c>
      <c r="Q4" s="69" t="s">
        <v>2</v>
      </c>
      <c r="R4" s="69" t="s">
        <v>2</v>
      </c>
      <c r="S4" s="69" t="s">
        <v>2</v>
      </c>
      <c r="T4" s="69" t="s">
        <v>2</v>
      </c>
      <c r="U4" s="69" t="s">
        <v>2</v>
      </c>
    </row>
    <row r="6" spans="1:21" ht="27" thickBot="1" x14ac:dyDescent="0.5">
      <c r="A6" s="70" t="s">
        <v>3</v>
      </c>
      <c r="C6" s="70" t="s">
        <v>27</v>
      </c>
      <c r="D6" s="70" t="s">
        <v>27</v>
      </c>
      <c r="E6" s="70" t="s">
        <v>27</v>
      </c>
      <c r="F6" s="70" t="s">
        <v>27</v>
      </c>
      <c r="G6" s="70" t="s">
        <v>27</v>
      </c>
      <c r="H6" s="70" t="s">
        <v>27</v>
      </c>
      <c r="I6" s="70" t="s">
        <v>27</v>
      </c>
      <c r="J6" s="70" t="s">
        <v>27</v>
      </c>
      <c r="K6" s="70" t="s">
        <v>27</v>
      </c>
      <c r="M6" s="70" t="s">
        <v>28</v>
      </c>
      <c r="N6" s="70" t="s">
        <v>28</v>
      </c>
      <c r="O6" s="70" t="s">
        <v>28</v>
      </c>
      <c r="P6" s="70" t="s">
        <v>28</v>
      </c>
      <c r="Q6" s="70" t="s">
        <v>28</v>
      </c>
      <c r="R6" s="70" t="s">
        <v>28</v>
      </c>
      <c r="S6" s="70" t="s">
        <v>28</v>
      </c>
      <c r="T6" s="70" t="s">
        <v>28</v>
      </c>
      <c r="U6" s="70" t="s">
        <v>28</v>
      </c>
    </row>
    <row r="7" spans="1:21" ht="27" thickBot="1" x14ac:dyDescent="0.5">
      <c r="A7" s="70" t="s">
        <v>3</v>
      </c>
      <c r="C7" s="53" t="s">
        <v>47</v>
      </c>
      <c r="E7" s="53" t="s">
        <v>48</v>
      </c>
      <c r="G7" s="53" t="s">
        <v>49</v>
      </c>
      <c r="I7" s="53" t="s">
        <v>19</v>
      </c>
      <c r="K7" s="53" t="s">
        <v>50</v>
      </c>
      <c r="M7" s="53" t="s">
        <v>47</v>
      </c>
      <c r="O7" s="53" t="s">
        <v>48</v>
      </c>
      <c r="Q7" s="53" t="s">
        <v>49</v>
      </c>
      <c r="S7" s="53" t="s">
        <v>19</v>
      </c>
      <c r="U7" s="53" t="s">
        <v>50</v>
      </c>
    </row>
    <row r="8" spans="1:21" ht="21" x14ac:dyDescent="0.55000000000000004">
      <c r="A8" s="60" t="s">
        <v>88</v>
      </c>
      <c r="C8" s="48">
        <f>IFERROR(VLOOKUP(A8,'درآمد سود سهام'!A:S,13,0),0)</f>
        <v>0</v>
      </c>
      <c r="D8" s="48"/>
      <c r="E8" s="48">
        <f>IFERROR(VLOOKUP(A8,'درآمد ناشی از تغییر قیمت اوراق'!A:Q,9,0),0)</f>
        <v>16997250210</v>
      </c>
      <c r="F8" s="48"/>
      <c r="G8" s="48">
        <f>IFERROR(VLOOKUP(A8,'درآمد ناشی از فروش'!A:Q,9,0),0)</f>
        <v>0</v>
      </c>
      <c r="H8" s="48"/>
      <c r="I8" s="48">
        <f>+G8+E8+C8</f>
        <v>16997250210</v>
      </c>
      <c r="J8" s="16"/>
      <c r="K8" s="39">
        <f>+I8/$I$46</f>
        <v>1.0809211169990483E-2</v>
      </c>
      <c r="L8" s="16"/>
      <c r="M8" s="48">
        <f>IFERROR(VLOOKUP(A8,'درآمد سود سهام'!A:S,19,0),0)</f>
        <v>5700000000</v>
      </c>
      <c r="N8" s="48"/>
      <c r="O8" s="48">
        <f>IFERROR(VLOOKUP(A8,'درآمد ناشی از تغییر قیمت اوراق'!A:Q,17,0),0)</f>
        <v>19056279351</v>
      </c>
      <c r="P8" s="48"/>
      <c r="Q8" s="48">
        <f>IFERROR(VLOOKUP(A8,'درآمد ناشی از فروش'!A:Q,17,0),0)</f>
        <v>0</v>
      </c>
      <c r="R8" s="48"/>
      <c r="S8" s="48">
        <f>+M8+O8+Q8</f>
        <v>24756279351</v>
      </c>
      <c r="T8" s="16"/>
      <c r="U8" s="39">
        <f>+S8/$S$46</f>
        <v>7.9708045925873695E-3</v>
      </c>
    </row>
    <row r="9" spans="1:21" ht="21" x14ac:dyDescent="0.55000000000000004">
      <c r="A9" s="60" t="s">
        <v>63</v>
      </c>
      <c r="C9" s="48">
        <f>IFERROR(VLOOKUP(A9,'درآمد سود سهام'!A:S,13,0),0)</f>
        <v>0</v>
      </c>
      <c r="D9" s="48"/>
      <c r="E9" s="48">
        <f>IFERROR(VLOOKUP(A9,'درآمد ناشی از تغییر قیمت اوراق'!A:Q,9,0),0)</f>
        <v>520989478</v>
      </c>
      <c r="F9" s="48"/>
      <c r="G9" s="48">
        <f>IFERROR(VLOOKUP(A9,'درآمد ناشی از فروش'!A:Q,9,0),0)</f>
        <v>0</v>
      </c>
      <c r="H9" s="48"/>
      <c r="I9" s="48">
        <f t="shared" ref="I9:I45" si="0">+G9+E9+C9</f>
        <v>520989478</v>
      </c>
      <c r="J9" s="16"/>
      <c r="K9" s="39">
        <f>+I9/$I$46</f>
        <v>3.3131743167091443E-4</v>
      </c>
      <c r="L9" s="16"/>
      <c r="M9" s="48">
        <f>IFERROR(VLOOKUP(A9,'درآمد سود سهام'!A:S,19,0),0)</f>
        <v>27400350000</v>
      </c>
      <c r="N9" s="48"/>
      <c r="O9" s="48">
        <f>IFERROR(VLOOKUP(A9,'درآمد ناشی از تغییر قیمت اوراق'!A:Q,17,0),0)</f>
        <v>25528600223</v>
      </c>
      <c r="P9" s="48"/>
      <c r="Q9" s="48">
        <f>IFERROR(VLOOKUP(A9,'درآمد ناشی از فروش'!A:Q,17,0),0)</f>
        <v>1177982784</v>
      </c>
      <c r="R9" s="48"/>
      <c r="S9" s="48">
        <f t="shared" ref="S9:S45" si="1">+M9+O9+Q9</f>
        <v>54106933007</v>
      </c>
      <c r="T9" s="16"/>
      <c r="U9" s="39">
        <f>+S9/$S$46</f>
        <v>1.7420864580993341E-2</v>
      </c>
    </row>
    <row r="10" spans="1:21" ht="21" x14ac:dyDescent="0.55000000000000004">
      <c r="A10" s="60" t="s">
        <v>91</v>
      </c>
      <c r="C10" s="48">
        <f>IFERROR(VLOOKUP(A10,'درآمد سود سهام'!A:S,13,0),0)</f>
        <v>0</v>
      </c>
      <c r="D10" s="48"/>
      <c r="E10" s="48">
        <f>IFERROR(VLOOKUP(A10,'درآمد ناشی از تغییر قیمت اوراق'!A:Q,9,0),0)</f>
        <v>18052459904</v>
      </c>
      <c r="F10" s="48"/>
      <c r="G10" s="48">
        <f>IFERROR(VLOOKUP(A10,'درآمد ناشی از فروش'!A:Q,9,0),0)</f>
        <v>0</v>
      </c>
      <c r="H10" s="48"/>
      <c r="I10" s="48">
        <f t="shared" si="0"/>
        <v>18052459904</v>
      </c>
      <c r="J10" s="16"/>
      <c r="K10" s="39">
        <f>+I10/$I$46</f>
        <v>1.148025997318787E-2</v>
      </c>
      <c r="L10" s="16"/>
      <c r="M10" s="48">
        <f>IFERROR(VLOOKUP(A10,'درآمد سود سهام'!A:S,19,0),0)</f>
        <v>0</v>
      </c>
      <c r="N10" s="48"/>
      <c r="O10" s="48">
        <f>IFERROR(VLOOKUP(A10,'درآمد ناشی از تغییر قیمت اوراق'!A:Q,17,0),0)</f>
        <v>50126769353</v>
      </c>
      <c r="P10" s="48"/>
      <c r="Q10" s="48">
        <f>IFERROR(VLOOKUP(A10,'درآمد ناشی از فروش'!A:Q,17,0),0)</f>
        <v>17029791569</v>
      </c>
      <c r="R10" s="48"/>
      <c r="S10" s="48">
        <f t="shared" si="1"/>
        <v>67156560922</v>
      </c>
      <c r="T10" s="16"/>
      <c r="U10" s="39">
        <f>+S10/$S$46</f>
        <v>2.1622466632807189E-2</v>
      </c>
    </row>
    <row r="11" spans="1:21" s="19" customFormat="1" ht="21" x14ac:dyDescent="0.55000000000000004">
      <c r="A11" s="60" t="s">
        <v>60</v>
      </c>
      <c r="C11" s="48">
        <f>IFERROR(VLOOKUP(A11,'درآمد سود سهام'!A:S,13,0),0)</f>
        <v>0</v>
      </c>
      <c r="D11" s="49"/>
      <c r="E11" s="48">
        <f>IFERROR(VLOOKUP(A11,'درآمد ناشی از تغییر قیمت اوراق'!A:Q,9,0),0)</f>
        <v>9267600623</v>
      </c>
      <c r="F11" s="49"/>
      <c r="G11" s="48">
        <f>IFERROR(VLOOKUP(A11,'درآمد ناشی از فروش'!A:Q,9,0),0)</f>
        <v>0</v>
      </c>
      <c r="H11" s="49"/>
      <c r="I11" s="48">
        <f t="shared" si="0"/>
        <v>9267600623</v>
      </c>
      <c r="K11" s="39">
        <f>+I11/$I$46</f>
        <v>5.8936269652726586E-3</v>
      </c>
      <c r="M11" s="48">
        <f>IFERROR(VLOOKUP(A11,'درآمد سود سهام'!A:S,19,0),0)</f>
        <v>0</v>
      </c>
      <c r="N11" s="49"/>
      <c r="O11" s="48">
        <f>IFERROR(VLOOKUP(A11,'درآمد ناشی از تغییر قیمت اوراق'!A:Q,17,0),0)</f>
        <v>5809808278</v>
      </c>
      <c r="P11" s="49"/>
      <c r="Q11" s="48">
        <f>IFERROR(VLOOKUP(A11,'درآمد ناشی از فروش'!A:Q,17,0),0)</f>
        <v>-2647564389</v>
      </c>
      <c r="R11" s="49"/>
      <c r="S11" s="48">
        <f t="shared" si="1"/>
        <v>3162243889</v>
      </c>
      <c r="U11" s="39">
        <f>+S11/$S$46</f>
        <v>1.0181509004625283E-3</v>
      </c>
    </row>
    <row r="12" spans="1:21" ht="21" x14ac:dyDescent="0.55000000000000004">
      <c r="A12" s="60" t="s">
        <v>74</v>
      </c>
      <c r="C12" s="48">
        <f>IFERROR(VLOOKUP(A12,'درآمد سود سهام'!A:S,13,0),0)</f>
        <v>0</v>
      </c>
      <c r="D12" s="48"/>
      <c r="E12" s="48">
        <f>IFERROR(VLOOKUP(A12,'درآمد ناشی از تغییر قیمت اوراق'!A:Q,9,0),0)</f>
        <v>1848933000</v>
      </c>
      <c r="F12" s="48"/>
      <c r="G12" s="48">
        <f>IFERROR(VLOOKUP(A12,'درآمد ناشی از فروش'!A:Q,9,0),0)</f>
        <v>0</v>
      </c>
      <c r="H12" s="48"/>
      <c r="I12" s="48">
        <f t="shared" si="0"/>
        <v>1848933000</v>
      </c>
      <c r="J12" s="16"/>
      <c r="K12" s="39">
        <f>+I12/$I$46</f>
        <v>1.1758082624685922E-3</v>
      </c>
      <c r="L12" s="16"/>
      <c r="M12" s="48">
        <f>IFERROR(VLOOKUP(A12,'درآمد سود سهام'!A:S,19,0),0)</f>
        <v>1000000000</v>
      </c>
      <c r="N12" s="48"/>
      <c r="O12" s="48">
        <f>IFERROR(VLOOKUP(A12,'درآمد ناشی از تغییر قیمت اوراق'!A:Q,17,0),0)</f>
        <v>-5556131600</v>
      </c>
      <c r="P12" s="48"/>
      <c r="Q12" s="48">
        <f>IFERROR(VLOOKUP(A12,'درآمد ناشی از فروش'!A:Q,17,0),0)</f>
        <v>0</v>
      </c>
      <c r="R12" s="48"/>
      <c r="S12" s="48">
        <f t="shared" si="1"/>
        <v>-4556131600</v>
      </c>
      <c r="T12" s="16"/>
      <c r="U12" s="39">
        <f>+S12/$S$46</f>
        <v>-1.466942352960866E-3</v>
      </c>
    </row>
    <row r="13" spans="1:21" ht="21" x14ac:dyDescent="0.55000000000000004">
      <c r="A13" s="60" t="s">
        <v>86</v>
      </c>
      <c r="C13" s="48">
        <f>IFERROR(VLOOKUP(A13,'درآمد سود سهام'!A:S,13,0),0)</f>
        <v>7987058824</v>
      </c>
      <c r="D13" s="48"/>
      <c r="E13" s="48">
        <f>IFERROR(VLOOKUP(A13,'درآمد ناشی از تغییر قیمت اوراق'!A:Q,9,0),0)</f>
        <v>-2403612900</v>
      </c>
      <c r="F13" s="48"/>
      <c r="G13" s="48">
        <f>IFERROR(VLOOKUP(A13,'درآمد ناشی از فروش'!A:Q,9,0),0)</f>
        <v>0</v>
      </c>
      <c r="H13" s="48"/>
      <c r="I13" s="48">
        <f t="shared" si="0"/>
        <v>5583445924</v>
      </c>
      <c r="J13" s="16"/>
      <c r="K13" s="39">
        <f>+I13/$I$46</f>
        <v>3.5507299888561583E-3</v>
      </c>
      <c r="L13" s="16"/>
      <c r="M13" s="48">
        <f>IFERROR(VLOOKUP(A13,'درآمد سود سهام'!A:S,19,0),0)</f>
        <v>7987058824</v>
      </c>
      <c r="N13" s="48"/>
      <c r="O13" s="48">
        <f>IFERROR(VLOOKUP(A13,'درآمد ناشی از تغییر قیمت اوراق'!A:Q,17,0),0)</f>
        <v>-6060918111</v>
      </c>
      <c r="P13" s="48"/>
      <c r="Q13" s="48">
        <f>IFERROR(VLOOKUP(A13,'درآمد ناشی از فروش'!A:Q,17,0),0)</f>
        <v>-8945872932</v>
      </c>
      <c r="R13" s="48"/>
      <c r="S13" s="48">
        <f t="shared" si="1"/>
        <v>-7019732219</v>
      </c>
      <c r="T13" s="16"/>
      <c r="U13" s="39">
        <f>+S13/$S$46</f>
        <v>-2.2601503649488661E-3</v>
      </c>
    </row>
    <row r="14" spans="1:21" ht="21" x14ac:dyDescent="0.55000000000000004">
      <c r="A14" s="60" t="s">
        <v>67</v>
      </c>
      <c r="C14" s="48">
        <f>IFERROR(VLOOKUP(A14,'درآمد سود سهام'!A:S,13,0),0)</f>
        <v>0</v>
      </c>
      <c r="D14" s="48"/>
      <c r="E14" s="48">
        <f>IFERROR(VLOOKUP(A14,'درآمد ناشی از تغییر قیمت اوراق'!A:Q,9,0),0)</f>
        <v>8114869297</v>
      </c>
      <c r="F14" s="48"/>
      <c r="G14" s="48">
        <f>IFERROR(VLOOKUP(A14,'درآمد ناشی از فروش'!A:Q,9,0),0)</f>
        <v>0</v>
      </c>
      <c r="H14" s="48"/>
      <c r="I14" s="48">
        <f t="shared" si="0"/>
        <v>8114869297</v>
      </c>
      <c r="J14" s="16"/>
      <c r="K14" s="39">
        <f>+I14/$I$46</f>
        <v>5.1605603709086786E-3</v>
      </c>
      <c r="L14" s="16"/>
      <c r="M14" s="48">
        <f>IFERROR(VLOOKUP(A14,'درآمد سود سهام'!A:S,19,0),0)</f>
        <v>13465102200</v>
      </c>
      <c r="N14" s="48"/>
      <c r="O14" s="48">
        <f>IFERROR(VLOOKUP(A14,'درآمد ناشی از تغییر قیمت اوراق'!A:Q,17,0),0)</f>
        <v>14842615871</v>
      </c>
      <c r="P14" s="48"/>
      <c r="Q14" s="48">
        <f>IFERROR(VLOOKUP(A14,'درآمد ناشی از فروش'!A:Q,17,0),0)</f>
        <v>-2647477232</v>
      </c>
      <c r="R14" s="48"/>
      <c r="S14" s="48">
        <f t="shared" si="1"/>
        <v>25660240839</v>
      </c>
      <c r="T14" s="16"/>
      <c r="U14" s="39">
        <f>+S14/$S$46</f>
        <v>8.2618539977873263E-3</v>
      </c>
    </row>
    <row r="15" spans="1:21" ht="21" x14ac:dyDescent="0.55000000000000004">
      <c r="A15" s="60" t="s">
        <v>72</v>
      </c>
      <c r="C15" s="48">
        <f>IFERROR(VLOOKUP(A15,'درآمد سود سهام'!A:S,13,0),0)</f>
        <v>0</v>
      </c>
      <c r="D15" s="48"/>
      <c r="E15" s="48">
        <f>IFERROR(VLOOKUP(A15,'درآمد ناشی از تغییر قیمت اوراق'!A:Q,9,0),0)</f>
        <v>297470696796</v>
      </c>
      <c r="F15" s="48"/>
      <c r="G15" s="48">
        <f>IFERROR(VLOOKUP(A15,'درآمد ناشی از فروش'!A:Q,9,0),0)</f>
        <v>0</v>
      </c>
      <c r="H15" s="48"/>
      <c r="I15" s="48">
        <f t="shared" si="0"/>
        <v>297470696796</v>
      </c>
      <c r="J15" s="16"/>
      <c r="K15" s="39">
        <f>+I15/$I$46</f>
        <v>0.18917316264841733</v>
      </c>
      <c r="L15" s="16"/>
      <c r="M15" s="48">
        <f>IFERROR(VLOOKUP(A15,'درآمد سود سهام'!A:S,19,0),0)</f>
        <v>156062667300</v>
      </c>
      <c r="N15" s="48"/>
      <c r="O15" s="48">
        <f>IFERROR(VLOOKUP(A15,'درآمد ناشی از تغییر قیمت اوراق'!A:Q,17,0),0)</f>
        <v>357612085291</v>
      </c>
      <c r="P15" s="48"/>
      <c r="Q15" s="48">
        <f>IFERROR(VLOOKUP(A15,'درآمد ناشی از فروش'!A:Q,17,0),0)</f>
        <v>-544338227</v>
      </c>
      <c r="R15" s="48"/>
      <c r="S15" s="48">
        <f t="shared" si="1"/>
        <v>513130414364</v>
      </c>
      <c r="T15" s="16"/>
      <c r="U15" s="39">
        <f>+S15/$S$46</f>
        <v>0.16521312453374049</v>
      </c>
    </row>
    <row r="16" spans="1:21" ht="21" x14ac:dyDescent="0.55000000000000004">
      <c r="A16" s="60" t="s">
        <v>89</v>
      </c>
      <c r="C16" s="48">
        <f>IFERROR(VLOOKUP(A16,'درآمد سود سهام'!A:S,13,0),0)</f>
        <v>0</v>
      </c>
      <c r="D16" s="48"/>
      <c r="E16" s="48">
        <f>IFERROR(VLOOKUP(A16,'درآمد ناشی از تغییر قیمت اوراق'!A:Q,9,0),0)</f>
        <v>15521096700</v>
      </c>
      <c r="F16" s="48"/>
      <c r="G16" s="48">
        <f>IFERROR(VLOOKUP(A16,'درآمد ناشی از فروش'!A:Q,9,0),0)</f>
        <v>0</v>
      </c>
      <c r="H16" s="48"/>
      <c r="I16" s="48">
        <f t="shared" si="0"/>
        <v>15521096700</v>
      </c>
      <c r="J16" s="16"/>
      <c r="K16" s="39">
        <f>+I16/$I$46</f>
        <v>9.8704678549379563E-3</v>
      </c>
      <c r="L16" s="16"/>
      <c r="M16" s="48">
        <f>IFERROR(VLOOKUP(A16,'درآمد سود سهام'!A:S,19,0),0)</f>
        <v>3410197200</v>
      </c>
      <c r="N16" s="48"/>
      <c r="O16" s="48">
        <f>IFERROR(VLOOKUP(A16,'درآمد ناشی از تغییر قیمت اوراق'!A:Q,17,0),0)</f>
        <v>-18292344581</v>
      </c>
      <c r="P16" s="48"/>
      <c r="Q16" s="48">
        <f>IFERROR(VLOOKUP(A16,'درآمد ناشی از فروش'!A:Q,17,0),0)</f>
        <v>0</v>
      </c>
      <c r="R16" s="48"/>
      <c r="S16" s="48">
        <f t="shared" si="1"/>
        <v>-14882147381</v>
      </c>
      <c r="T16" s="16"/>
      <c r="U16" s="39">
        <f>+S16/$S$46</f>
        <v>-4.7916202192655128E-3</v>
      </c>
    </row>
    <row r="17" spans="1:21" ht="21" x14ac:dyDescent="0.55000000000000004">
      <c r="A17" s="60" t="s">
        <v>69</v>
      </c>
      <c r="C17" s="48">
        <f>IFERROR(VLOOKUP(A17,'درآمد سود سهام'!A:S,13,0),0)</f>
        <v>0</v>
      </c>
      <c r="D17" s="48"/>
      <c r="E17" s="48">
        <f>IFERROR(VLOOKUP(A17,'درآمد ناشی از تغییر قیمت اوراق'!A:Q,9,0),0)</f>
        <v>20583058201</v>
      </c>
      <c r="F17" s="48"/>
      <c r="G17" s="48">
        <f>IFERROR(VLOOKUP(A17,'درآمد ناشی از فروش'!A:Q,9,0),0)</f>
        <v>0</v>
      </c>
      <c r="H17" s="48"/>
      <c r="I17" s="48">
        <f t="shared" si="0"/>
        <v>20583058201</v>
      </c>
      <c r="J17" s="16"/>
      <c r="K17" s="39">
        <f>+I17/$I$46</f>
        <v>1.3089565657386025E-2</v>
      </c>
      <c r="L17" s="16"/>
      <c r="M17" s="48">
        <f>IFERROR(VLOOKUP(A17,'درآمد سود سهام'!A:S,19,0),0)</f>
        <v>21702847700</v>
      </c>
      <c r="N17" s="48"/>
      <c r="O17" s="48">
        <f>IFERROR(VLOOKUP(A17,'درآمد ناشی از تغییر قیمت اوراق'!A:Q,17,0),0)</f>
        <v>-16748872228</v>
      </c>
      <c r="P17" s="48"/>
      <c r="Q17" s="48">
        <f>IFERROR(VLOOKUP(A17,'درآمد ناشی از فروش'!A:Q,17,0),0)</f>
        <v>-7077815232</v>
      </c>
      <c r="R17" s="48"/>
      <c r="S17" s="48">
        <f t="shared" si="1"/>
        <v>-2123839760</v>
      </c>
      <c r="T17" s="16"/>
      <c r="U17" s="39">
        <f>+S17/$S$46</f>
        <v>-6.838148605817797E-4</v>
      </c>
    </row>
    <row r="18" spans="1:21" ht="21" x14ac:dyDescent="0.55000000000000004">
      <c r="A18" s="60" t="s">
        <v>71</v>
      </c>
      <c r="C18" s="48">
        <f>IFERROR(VLOOKUP(A18,'درآمد سود سهام'!A:S,13,0),0)</f>
        <v>0</v>
      </c>
      <c r="D18" s="48"/>
      <c r="E18" s="48">
        <f>IFERROR(VLOOKUP(A18,'درآمد ناشی از تغییر قیمت اوراق'!A:Q,9,0),0)</f>
        <v>1146891334</v>
      </c>
      <c r="F18" s="48"/>
      <c r="G18" s="48">
        <f>IFERROR(VLOOKUP(A18,'درآمد ناشی از فروش'!A:Q,9,0),0)</f>
        <v>0</v>
      </c>
      <c r="H18" s="48"/>
      <c r="I18" s="48">
        <f t="shared" si="0"/>
        <v>1146891334</v>
      </c>
      <c r="J18" s="16"/>
      <c r="K18" s="39">
        <f>+I18/$I$46</f>
        <v>7.2935271676736037E-4</v>
      </c>
      <c r="L18" s="16"/>
      <c r="M18" s="48">
        <f>IFERROR(VLOOKUP(A18,'درآمد سود سهام'!A:S,19,0),0)</f>
        <v>850800000</v>
      </c>
      <c r="N18" s="48"/>
      <c r="O18" s="48">
        <f>IFERROR(VLOOKUP(A18,'درآمد ناشی از تغییر قیمت اوراق'!A:Q,17,0),0)</f>
        <v>844538340</v>
      </c>
      <c r="P18" s="48"/>
      <c r="Q18" s="48">
        <f>IFERROR(VLOOKUP(A18,'درآمد ناشی از فروش'!A:Q,17,0),0)</f>
        <v>-318118319</v>
      </c>
      <c r="R18" s="48"/>
      <c r="S18" s="48">
        <f t="shared" si="1"/>
        <v>1377220021</v>
      </c>
      <c r="T18" s="16"/>
      <c r="U18" s="39">
        <f>+S18/$S$46</f>
        <v>4.434249392951146E-4</v>
      </c>
    </row>
    <row r="19" spans="1:21" ht="21" x14ac:dyDescent="0.55000000000000004">
      <c r="A19" s="60" t="s">
        <v>82</v>
      </c>
      <c r="C19" s="48">
        <f>IFERROR(VLOOKUP(A19,'درآمد سود سهام'!A:S,13,0),0)</f>
        <v>0</v>
      </c>
      <c r="D19" s="48"/>
      <c r="E19" s="48">
        <f>IFERROR(VLOOKUP(A19,'درآمد ناشی از تغییر قیمت اوراق'!A:Q,9,0),0)</f>
        <v>79364952000</v>
      </c>
      <c r="F19" s="48"/>
      <c r="G19" s="48">
        <f>IFERROR(VLOOKUP(A19,'درآمد ناشی از فروش'!A:Q,9,0),0)</f>
        <v>0</v>
      </c>
      <c r="H19" s="48"/>
      <c r="I19" s="48">
        <f t="shared" si="0"/>
        <v>79364952000</v>
      </c>
      <c r="J19" s="16"/>
      <c r="K19" s="39">
        <f>+I19/$I$46</f>
        <v>5.0471253588974412E-2</v>
      </c>
      <c r="L19" s="16"/>
      <c r="M19" s="48">
        <f>IFERROR(VLOOKUP(A19,'درآمد سود سهام'!A:S,19,0),0)</f>
        <v>21304130400</v>
      </c>
      <c r="N19" s="48"/>
      <c r="O19" s="48">
        <f>IFERROR(VLOOKUP(A19,'درآمد ناشی از تغییر قیمت اوراق'!A:Q,17,0),0)</f>
        <v>200605421963</v>
      </c>
      <c r="P19" s="48"/>
      <c r="Q19" s="48">
        <f>IFERROR(VLOOKUP(A19,'درآمد ناشی از فروش'!A:Q,17,0),0)</f>
        <v>6510955406</v>
      </c>
      <c r="R19" s="48"/>
      <c r="S19" s="48">
        <f t="shared" si="1"/>
        <v>228420507769</v>
      </c>
      <c r="T19" s="16"/>
      <c r="U19" s="39">
        <f>+S19/$S$46</f>
        <v>7.3544784599982288E-2</v>
      </c>
    </row>
    <row r="20" spans="1:21" ht="21" x14ac:dyDescent="0.55000000000000004">
      <c r="A20" s="60" t="s">
        <v>83</v>
      </c>
      <c r="C20" s="48">
        <f>IFERROR(VLOOKUP(A20,'درآمد سود سهام'!A:S,13,0),0)</f>
        <v>0</v>
      </c>
      <c r="D20" s="48"/>
      <c r="E20" s="48">
        <f>IFERROR(VLOOKUP(A20,'درآمد ناشی از تغییر قیمت اوراق'!A:Q,9,0),0)</f>
        <v>71270867694</v>
      </c>
      <c r="F20" s="48"/>
      <c r="G20" s="48">
        <f>IFERROR(VLOOKUP(A20,'درآمد ناشی از فروش'!A:Q,9,0),0)</f>
        <v>0</v>
      </c>
      <c r="H20" s="48"/>
      <c r="I20" s="48">
        <f t="shared" si="0"/>
        <v>71270867694</v>
      </c>
      <c r="J20" s="16"/>
      <c r="K20" s="39">
        <f>+I20/$I$46</f>
        <v>4.5323911200628175E-2</v>
      </c>
      <c r="L20" s="16"/>
      <c r="M20" s="48">
        <f>IFERROR(VLOOKUP(A20,'درآمد سود سهام'!A:S,19,0),0)</f>
        <v>0</v>
      </c>
      <c r="N20" s="48"/>
      <c r="O20" s="48">
        <f>IFERROR(VLOOKUP(A20,'درآمد ناشی از تغییر قیمت اوراق'!A:Q,17,0),0)</f>
        <v>120537208334</v>
      </c>
      <c r="P20" s="48"/>
      <c r="Q20" s="48">
        <f>IFERROR(VLOOKUP(A20,'درآمد ناشی از فروش'!A:Q,17,0),0)</f>
        <v>1711850945</v>
      </c>
      <c r="R20" s="48"/>
      <c r="S20" s="48">
        <f t="shared" si="1"/>
        <v>122249059279</v>
      </c>
      <c r="T20" s="16"/>
      <c r="U20" s="39">
        <f>+S20/$S$46</f>
        <v>3.9360654697943462E-2</v>
      </c>
    </row>
    <row r="21" spans="1:21" ht="21" x14ac:dyDescent="0.55000000000000004">
      <c r="A21" s="60" t="s">
        <v>62</v>
      </c>
      <c r="C21" s="48">
        <f>IFERROR(VLOOKUP(A21,'درآمد سود سهام'!A:S,13,0),0)</f>
        <v>0</v>
      </c>
      <c r="D21" s="48"/>
      <c r="E21" s="48">
        <f>IFERROR(VLOOKUP(A21,'درآمد ناشی از تغییر قیمت اوراق'!A:Q,9,0),0)</f>
        <v>1243026000</v>
      </c>
      <c r="F21" s="48"/>
      <c r="G21" s="48">
        <f>IFERROR(VLOOKUP(A21,'درآمد ناشی از فروش'!A:Q,9,0),0)</f>
        <v>0</v>
      </c>
      <c r="H21" s="48"/>
      <c r="I21" s="48">
        <f t="shared" si="0"/>
        <v>1243026000</v>
      </c>
      <c r="J21" s="16"/>
      <c r="K21" s="39">
        <f>+I21/$I$46</f>
        <v>7.9048848241839169E-4</v>
      </c>
      <c r="L21" s="16"/>
      <c r="M21" s="48">
        <f>IFERROR(VLOOKUP(A21,'درآمد سود سهام'!A:S,19,0),0)</f>
        <v>0</v>
      </c>
      <c r="N21" s="48"/>
      <c r="O21" s="48">
        <f>IFERROR(VLOOKUP(A21,'درآمد ناشی از تغییر قیمت اوراق'!A:Q,17,0),0)</f>
        <v>1243026000</v>
      </c>
      <c r="P21" s="48"/>
      <c r="Q21" s="48">
        <f>IFERROR(VLOOKUP(A21,'درآمد ناشی از فروش'!A:Q,17,0),0)</f>
        <v>0</v>
      </c>
      <c r="R21" s="48"/>
      <c r="S21" s="48">
        <f t="shared" si="1"/>
        <v>1243026000</v>
      </c>
      <c r="T21" s="16"/>
      <c r="U21" s="39">
        <f>+S21/$S$46</f>
        <v>4.0021835305010362E-4</v>
      </c>
    </row>
    <row r="22" spans="1:21" ht="21" x14ac:dyDescent="0.55000000000000004">
      <c r="A22" s="60" t="s">
        <v>90</v>
      </c>
      <c r="C22" s="48">
        <f>IFERROR(VLOOKUP(A22,'درآمد سود سهام'!A:S,13,0),0)</f>
        <v>0</v>
      </c>
      <c r="D22" s="48"/>
      <c r="E22" s="48">
        <f>IFERROR(VLOOKUP(A22,'درآمد ناشی از تغییر قیمت اوراق'!A:Q,9,0),0)</f>
        <v>34398469224</v>
      </c>
      <c r="F22" s="48"/>
      <c r="G22" s="48">
        <f>IFERROR(VLOOKUP(A22,'درآمد ناشی از فروش'!A:Q,9,0),0)</f>
        <v>0</v>
      </c>
      <c r="H22" s="48"/>
      <c r="I22" s="48">
        <f t="shared" si="0"/>
        <v>34398469224</v>
      </c>
      <c r="J22" s="16"/>
      <c r="K22" s="39">
        <f>+I22/$I$46</f>
        <v>2.1875321782807048E-2</v>
      </c>
      <c r="L22" s="16"/>
      <c r="M22" s="48">
        <f>IFERROR(VLOOKUP(A22,'درآمد سود سهام'!A:S,19,0),0)</f>
        <v>0</v>
      </c>
      <c r="N22" s="48"/>
      <c r="O22" s="48">
        <f>IFERROR(VLOOKUP(A22,'درآمد ناشی از تغییر قیمت اوراق'!A:Q,17,0),0)</f>
        <v>210321439062</v>
      </c>
      <c r="P22" s="48"/>
      <c r="Q22" s="48">
        <f>IFERROR(VLOOKUP(A22,'درآمد ناشی از فروش'!A:Q,17,0),0)</f>
        <v>2270580987</v>
      </c>
      <c r="R22" s="48"/>
      <c r="S22" s="48">
        <f t="shared" si="1"/>
        <v>212592020049</v>
      </c>
      <c r="T22" s="16"/>
      <c r="U22" s="39">
        <f>+S22/$S$46</f>
        <v>6.8448470213499465E-2</v>
      </c>
    </row>
    <row r="23" spans="1:21" ht="21" x14ac:dyDescent="0.55000000000000004">
      <c r="A23" s="60" t="s">
        <v>73</v>
      </c>
      <c r="C23" s="48">
        <f>IFERROR(VLOOKUP(A23,'درآمد سود سهام'!A:S,13,0),0)</f>
        <v>0</v>
      </c>
      <c r="D23" s="48"/>
      <c r="E23" s="48">
        <f>IFERROR(VLOOKUP(A23,'درآمد ناشی از تغییر قیمت اوراق'!A:Q,9,0),0)</f>
        <v>9049360541</v>
      </c>
      <c r="F23" s="48"/>
      <c r="G23" s="48">
        <f>IFERROR(VLOOKUP(A23,'درآمد ناشی از فروش'!A:Q,9,0),0)</f>
        <v>0</v>
      </c>
      <c r="H23" s="48"/>
      <c r="I23" s="48">
        <f t="shared" si="0"/>
        <v>9049360541</v>
      </c>
      <c r="J23" s="16"/>
      <c r="K23" s="39">
        <f>+I23/$I$46</f>
        <v>5.7548396259707894E-3</v>
      </c>
      <c r="L23" s="16"/>
      <c r="M23" s="48">
        <f>IFERROR(VLOOKUP(A23,'درآمد سود سهام'!A:S,19,0),0)</f>
        <v>7916897300</v>
      </c>
      <c r="N23" s="48"/>
      <c r="O23" s="48">
        <f>IFERROR(VLOOKUP(A23,'درآمد ناشی از تغییر قیمت اوراق'!A:Q,17,0),0)</f>
        <v>-1789005332</v>
      </c>
      <c r="P23" s="48"/>
      <c r="Q23" s="48">
        <f>IFERROR(VLOOKUP(A23,'درآمد ناشی از فروش'!A:Q,17,0),0)</f>
        <v>0</v>
      </c>
      <c r="R23" s="48"/>
      <c r="S23" s="48">
        <f t="shared" si="1"/>
        <v>6127891968</v>
      </c>
      <c r="T23" s="16"/>
      <c r="U23" s="39">
        <f>+S23/$S$46</f>
        <v>1.9730036468279168E-3</v>
      </c>
    </row>
    <row r="24" spans="1:21" ht="21" x14ac:dyDescent="0.55000000000000004">
      <c r="A24" s="60" t="s">
        <v>84</v>
      </c>
      <c r="C24" s="48">
        <f>IFERROR(VLOOKUP(A24,'درآمد سود سهام'!A:S,13,0),0)</f>
        <v>0</v>
      </c>
      <c r="D24" s="48"/>
      <c r="E24" s="48">
        <f>IFERROR(VLOOKUP(A24,'درآمد ناشی از تغییر قیمت اوراق'!A:Q,9,0),0)</f>
        <v>84991275000</v>
      </c>
      <c r="F24" s="48"/>
      <c r="G24" s="48">
        <f>IFERROR(VLOOKUP(A24,'درآمد ناشی از فروش'!A:Q,9,0),0)</f>
        <v>0</v>
      </c>
      <c r="H24" s="48"/>
      <c r="I24" s="48">
        <f t="shared" si="0"/>
        <v>84991275000</v>
      </c>
      <c r="J24" s="16"/>
      <c r="K24" s="39">
        <f>+I24/$I$46</f>
        <v>5.4049250774765932E-2</v>
      </c>
      <c r="L24" s="16"/>
      <c r="M24" s="48">
        <f>IFERROR(VLOOKUP(A24,'درآمد سود سهام'!A:S,19,0),0)</f>
        <v>29200000000</v>
      </c>
      <c r="N24" s="48"/>
      <c r="O24" s="48">
        <f>IFERROR(VLOOKUP(A24,'درآمد ناشی از تغییر قیمت اوراق'!A:Q,17,0),0)</f>
        <v>261728856750</v>
      </c>
      <c r="P24" s="48"/>
      <c r="Q24" s="48">
        <f>IFERROR(VLOOKUP(A24,'درآمد ناشی از فروش'!A:Q,17,0),0)</f>
        <v>5713784964</v>
      </c>
      <c r="R24" s="48"/>
      <c r="S24" s="48">
        <f t="shared" si="1"/>
        <v>296642641714</v>
      </c>
      <c r="T24" s="16"/>
      <c r="U24" s="39">
        <f>+S24/$S$46</f>
        <v>9.5510334869269867E-2</v>
      </c>
    </row>
    <row r="25" spans="1:21" ht="21" x14ac:dyDescent="0.55000000000000004">
      <c r="A25" s="60" t="s">
        <v>87</v>
      </c>
      <c r="C25" s="48">
        <f>IFERROR(VLOOKUP(A25,'درآمد سود سهام'!A:S,13,0),0)</f>
        <v>0</v>
      </c>
      <c r="D25" s="48"/>
      <c r="E25" s="48">
        <f>IFERROR(VLOOKUP(A25,'درآمد ناشی از تغییر قیمت اوراق'!A:Q,9,0),0)</f>
        <v>0</v>
      </c>
      <c r="F25" s="48"/>
      <c r="G25" s="48">
        <f>IFERROR(VLOOKUP(A25,'درآمد ناشی از فروش'!A:Q,9,0),0)</f>
        <v>0</v>
      </c>
      <c r="H25" s="48"/>
      <c r="I25" s="48">
        <f t="shared" si="0"/>
        <v>0</v>
      </c>
      <c r="J25" s="16"/>
      <c r="K25" s="39">
        <f>+I25/$I$46</f>
        <v>0</v>
      </c>
      <c r="L25" s="16"/>
      <c r="M25" s="48">
        <f>IFERROR(VLOOKUP(A25,'درآمد سود سهام'!A:S,19,0),0)</f>
        <v>11300000000</v>
      </c>
      <c r="N25" s="48"/>
      <c r="O25" s="48">
        <f>IFERROR(VLOOKUP(A25,'درآمد ناشی از تغییر قیمت اوراق'!A:Q,17,0),0)</f>
        <v>3555569341</v>
      </c>
      <c r="P25" s="48"/>
      <c r="Q25" s="48">
        <f>IFERROR(VLOOKUP(A25,'درآمد ناشی از فروش'!A:Q,17,0),0)</f>
        <v>351941531</v>
      </c>
      <c r="R25" s="48"/>
      <c r="S25" s="48">
        <f t="shared" si="1"/>
        <v>15207510872</v>
      </c>
      <c r="T25" s="16"/>
      <c r="U25" s="39">
        <f>+S25/$S$46</f>
        <v>4.8963778353657813E-3</v>
      </c>
    </row>
    <row r="26" spans="1:21" ht="21" x14ac:dyDescent="0.55000000000000004">
      <c r="A26" s="60" t="s">
        <v>65</v>
      </c>
      <c r="C26" s="48">
        <f>IFERROR(VLOOKUP(A26,'درآمد سود سهام'!A:S,13,0),0)</f>
        <v>0</v>
      </c>
      <c r="D26" s="48"/>
      <c r="E26" s="48">
        <f>IFERROR(VLOOKUP(A26,'درآمد ناشی از تغییر قیمت اوراق'!A:Q,9,0),0)</f>
        <v>47825191032</v>
      </c>
      <c r="F26" s="48"/>
      <c r="G26" s="48">
        <f>IFERROR(VLOOKUP(A26,'درآمد ناشی از فروش'!A:Q,9,0),0)</f>
        <v>1943668503</v>
      </c>
      <c r="H26" s="48"/>
      <c r="I26" s="48">
        <f t="shared" si="0"/>
        <v>49768859535</v>
      </c>
      <c r="J26" s="16"/>
      <c r="K26" s="39">
        <f>+I26/$I$46</f>
        <v>3.1649949595194515E-2</v>
      </c>
      <c r="L26" s="16"/>
      <c r="M26" s="48">
        <f>IFERROR(VLOOKUP(A26,'درآمد سود سهام'!A:S,19,0),0)</f>
        <v>35042700000</v>
      </c>
      <c r="N26" s="48"/>
      <c r="O26" s="48">
        <f>IFERROR(VLOOKUP(A26,'درآمد ناشی از تغییر قیمت اوراق'!A:Q,17,0),0)</f>
        <v>134198723259</v>
      </c>
      <c r="P26" s="48"/>
      <c r="Q26" s="48">
        <f>IFERROR(VLOOKUP(A26,'درآمد ناشی از فروش'!A:Q,17,0),0)</f>
        <v>2627538128</v>
      </c>
      <c r="R26" s="48"/>
      <c r="S26" s="48">
        <f t="shared" si="1"/>
        <v>171868961387</v>
      </c>
      <c r="T26" s="16"/>
      <c r="U26" s="39">
        <f>+S26/$S$46</f>
        <v>5.5336825349378851E-2</v>
      </c>
    </row>
    <row r="27" spans="1:21" ht="21" x14ac:dyDescent="0.55000000000000004">
      <c r="A27" s="60" t="s">
        <v>68</v>
      </c>
      <c r="C27" s="48">
        <f>IFERROR(VLOOKUP(A27,'درآمد سود سهام'!A:S,13,0),0)</f>
        <v>0</v>
      </c>
      <c r="D27" s="48"/>
      <c r="E27" s="48">
        <f>IFERROR(VLOOKUP(A27,'درآمد ناشی از تغییر قیمت اوراق'!A:Q,9,0),0)</f>
        <v>1789290000</v>
      </c>
      <c r="F27" s="48"/>
      <c r="G27" s="48">
        <f>IFERROR(VLOOKUP(A27,'درآمد ناشی از فروش'!A:Q,9,0),0)</f>
        <v>0</v>
      </c>
      <c r="H27" s="48"/>
      <c r="I27" s="48">
        <f t="shared" si="0"/>
        <v>1789290000</v>
      </c>
      <c r="J27" s="16"/>
      <c r="K27" s="39">
        <f>+I27/$I$46</f>
        <v>1.1378789636792828E-3</v>
      </c>
      <c r="L27" s="16"/>
      <c r="M27" s="48">
        <f>IFERROR(VLOOKUP(A27,'درآمد سود سهام'!A:S,19,0),0)</f>
        <v>560000000</v>
      </c>
      <c r="N27" s="48"/>
      <c r="O27" s="48">
        <f>IFERROR(VLOOKUP(A27,'درآمد ناشی از تغییر قیمت اوراق'!A:Q,17,0),0)</f>
        <v>2831584354</v>
      </c>
      <c r="P27" s="48"/>
      <c r="Q27" s="48">
        <f>IFERROR(VLOOKUP(A27,'درآمد ناشی از فروش'!A:Q,17,0),0)</f>
        <v>0</v>
      </c>
      <c r="R27" s="48"/>
      <c r="S27" s="48">
        <f t="shared" si="1"/>
        <v>3391584354</v>
      </c>
      <c r="T27" s="16"/>
      <c r="U27" s="39">
        <f>+S27/$S$46</f>
        <v>1.0919918846334507E-3</v>
      </c>
    </row>
    <row r="28" spans="1:21" ht="21" x14ac:dyDescent="0.55000000000000004">
      <c r="A28" s="60" t="s">
        <v>81</v>
      </c>
      <c r="C28" s="48">
        <f>IFERROR(VLOOKUP(A28,'درآمد سود سهام'!A:S,13,0),0)</f>
        <v>0</v>
      </c>
      <c r="D28" s="48"/>
      <c r="E28" s="48">
        <f>IFERROR(VLOOKUP(A28,'درآمد ناشی از تغییر قیمت اوراق'!A:Q,9,0),0)</f>
        <v>53968328615</v>
      </c>
      <c r="F28" s="48"/>
      <c r="G28" s="48">
        <f>IFERROR(VLOOKUP(A28,'درآمد ناشی از فروش'!A:Q,9,0),0)</f>
        <v>0</v>
      </c>
      <c r="H28" s="48"/>
      <c r="I28" s="48">
        <f t="shared" si="0"/>
        <v>53968328615</v>
      </c>
      <c r="J28" s="16"/>
      <c r="K28" s="39">
        <f>+I28/$I$46</f>
        <v>3.4320554988816337E-2</v>
      </c>
      <c r="L28" s="16"/>
      <c r="M28" s="48">
        <f>IFERROR(VLOOKUP(A28,'درآمد سود سهام'!A:S,19,0),0)</f>
        <v>0</v>
      </c>
      <c r="N28" s="48"/>
      <c r="O28" s="48">
        <f>IFERROR(VLOOKUP(A28,'درآمد ناشی از تغییر قیمت اوراق'!A:Q,17,0),0)</f>
        <v>70504044039</v>
      </c>
      <c r="P28" s="48"/>
      <c r="Q28" s="48">
        <f>IFERROR(VLOOKUP(A28,'درآمد ناشی از فروش'!A:Q,17,0),0)</f>
        <v>-140596762</v>
      </c>
      <c r="R28" s="48"/>
      <c r="S28" s="48">
        <f t="shared" si="1"/>
        <v>70363447277</v>
      </c>
      <c r="T28" s="16"/>
      <c r="U28" s="39">
        <f>+S28/$S$46</f>
        <v>2.2654991113724685E-2</v>
      </c>
    </row>
    <row r="29" spans="1:21" ht="21" x14ac:dyDescent="0.55000000000000004">
      <c r="A29" s="60" t="s">
        <v>80</v>
      </c>
      <c r="C29" s="48">
        <f>IFERROR(VLOOKUP(A29,'درآمد سود سهام'!A:S,13,0),0)</f>
        <v>26988599349</v>
      </c>
      <c r="D29" s="48"/>
      <c r="E29" s="48">
        <f>IFERROR(VLOOKUP(A29,'درآمد ناشی از تغییر قیمت اوراق'!A:Q,9,0),0)</f>
        <v>18503246700</v>
      </c>
      <c r="F29" s="48"/>
      <c r="G29" s="48">
        <f>IFERROR(VLOOKUP(A29,'درآمد ناشی از فروش'!A:Q,9,0),0)</f>
        <v>0</v>
      </c>
      <c r="H29" s="48"/>
      <c r="I29" s="48">
        <f t="shared" si="0"/>
        <v>45491846049</v>
      </c>
      <c r="J29" s="16"/>
      <c r="K29" s="39">
        <f>+I29/$I$46</f>
        <v>2.8930030703851022E-2</v>
      </c>
      <c r="L29" s="16"/>
      <c r="M29" s="48">
        <f>IFERROR(VLOOKUP(A29,'درآمد سود سهام'!A:S,19,0),0)</f>
        <v>26988599349</v>
      </c>
      <c r="N29" s="48"/>
      <c r="O29" s="48">
        <f>IFERROR(VLOOKUP(A29,'درآمد ناشی از تغییر قیمت اوراق'!A:Q,17,0),0)</f>
        <v>30227314553</v>
      </c>
      <c r="P29" s="48"/>
      <c r="Q29" s="48">
        <f>IFERROR(VLOOKUP(A29,'درآمد ناشی از فروش'!A:Q,17,0),0)</f>
        <v>-485671252</v>
      </c>
      <c r="R29" s="48"/>
      <c r="S29" s="48">
        <f t="shared" si="1"/>
        <v>56730242650</v>
      </c>
      <c r="T29" s="16"/>
      <c r="U29" s="39">
        <f>+S29/$S$46</f>
        <v>1.8265494270848514E-2</v>
      </c>
    </row>
    <row r="30" spans="1:21" ht="21" x14ac:dyDescent="0.55000000000000004">
      <c r="A30" s="60" t="s">
        <v>61</v>
      </c>
      <c r="C30" s="48">
        <f>IFERROR(VLOOKUP(A30,'درآمد سود سهام'!A:S,13,0),0)</f>
        <v>0</v>
      </c>
      <c r="D30" s="48"/>
      <c r="E30" s="48">
        <f>IFERROR(VLOOKUP(A30,'درآمد ناشی از تغییر قیمت اوراق'!A:Q,9,0),0)</f>
        <v>32181899868</v>
      </c>
      <c r="F30" s="48"/>
      <c r="G30" s="48">
        <f>IFERROR(VLOOKUP(A30,'درآمد ناشی از فروش'!A:Q,9,0),0)</f>
        <v>0</v>
      </c>
      <c r="H30" s="48"/>
      <c r="I30" s="48">
        <f t="shared" si="0"/>
        <v>32181899868</v>
      </c>
      <c r="J30" s="16"/>
      <c r="K30" s="39">
        <f>+I30/$I$46</f>
        <v>2.0465719291467725E-2</v>
      </c>
      <c r="L30" s="16"/>
      <c r="M30" s="48">
        <f>IFERROR(VLOOKUP(A30,'درآمد سود سهام'!A:S,19,0),0)</f>
        <v>0</v>
      </c>
      <c r="N30" s="48"/>
      <c r="O30" s="48">
        <f>IFERROR(VLOOKUP(A30,'درآمد ناشی از تغییر قیمت اوراق'!A:Q,17,0),0)</f>
        <v>28061692999</v>
      </c>
      <c r="P30" s="48"/>
      <c r="Q30" s="48">
        <f>IFERROR(VLOOKUP(A30,'درآمد ناشی از فروش'!A:Q,17,0),0)</f>
        <v>-43505616</v>
      </c>
      <c r="R30" s="48"/>
      <c r="S30" s="48">
        <f t="shared" si="1"/>
        <v>28018187383</v>
      </c>
      <c r="T30" s="16"/>
      <c r="U30" s="39">
        <f>+S30/$S$46</f>
        <v>9.0210444591452259E-3</v>
      </c>
    </row>
    <row r="31" spans="1:21" ht="21" x14ac:dyDescent="0.55000000000000004">
      <c r="A31" s="60" t="s">
        <v>76</v>
      </c>
      <c r="C31" s="48">
        <f>IFERROR(VLOOKUP(A31,'درآمد سود سهام'!A:S,13,0),0)</f>
        <v>0</v>
      </c>
      <c r="D31" s="48"/>
      <c r="E31" s="48">
        <f>IFERROR(VLOOKUP(A31,'درآمد ناشی از تغییر قیمت اوراق'!A:Q,9,0),0)</f>
        <v>153850903139</v>
      </c>
      <c r="F31" s="48"/>
      <c r="G31" s="48">
        <f>IFERROR(VLOOKUP(A31,'درآمد ناشی از فروش'!A:Q,9,0),0)</f>
        <v>0</v>
      </c>
      <c r="H31" s="48"/>
      <c r="I31" s="48">
        <f t="shared" si="0"/>
        <v>153850903139</v>
      </c>
      <c r="J31" s="16"/>
      <c r="K31" s="39">
        <f>+I31/$I$46</f>
        <v>9.7839761148235907E-2</v>
      </c>
      <c r="L31" s="16"/>
      <c r="M31" s="48">
        <f>IFERROR(VLOOKUP(A31,'درآمد سود سهام'!A:S,19,0),0)</f>
        <v>82229110160</v>
      </c>
      <c r="N31" s="48"/>
      <c r="O31" s="48">
        <f>IFERROR(VLOOKUP(A31,'درآمد ناشی از تغییر قیمت اوراق'!A:Q,17,0),0)</f>
        <v>167536411094</v>
      </c>
      <c r="P31" s="48"/>
      <c r="Q31" s="48">
        <f>IFERROR(VLOOKUP(A31,'درآمد ناشی از فروش'!A:Q,17,0),0)</f>
        <v>-1756511285</v>
      </c>
      <c r="R31" s="48"/>
      <c r="S31" s="48">
        <f t="shared" si="1"/>
        <v>248009009969</v>
      </c>
      <c r="T31" s="16"/>
      <c r="U31" s="39">
        <f>+S31/$S$46</f>
        <v>7.9851714695734377E-2</v>
      </c>
    </row>
    <row r="32" spans="1:21" ht="21" x14ac:dyDescent="0.55000000000000004">
      <c r="A32" s="60" t="s">
        <v>59</v>
      </c>
      <c r="C32" s="48">
        <f>IFERROR(VLOOKUP(A32,'درآمد سود سهام'!A:S,13,0),0)</f>
        <v>0</v>
      </c>
      <c r="D32" s="48"/>
      <c r="E32" s="48">
        <f>IFERROR(VLOOKUP(A32,'درآمد ناشی از تغییر قیمت اوراق'!A:Q,9,0),0)</f>
        <v>355889781</v>
      </c>
      <c r="F32" s="48"/>
      <c r="G32" s="48">
        <f>IFERROR(VLOOKUP(A32,'درآمد ناشی از فروش'!A:Q,9,0),0)</f>
        <v>0</v>
      </c>
      <c r="H32" s="48"/>
      <c r="I32" s="48">
        <f t="shared" si="0"/>
        <v>355889781</v>
      </c>
      <c r="J32" s="16"/>
      <c r="K32" s="39">
        <f>+I32/$I$46</f>
        <v>2.2632412587580934E-4</v>
      </c>
      <c r="L32" s="16"/>
      <c r="M32" s="48">
        <f>IFERROR(VLOOKUP(A32,'درآمد سود سهام'!A:S,19,0),0)</f>
        <v>249600000</v>
      </c>
      <c r="N32" s="48"/>
      <c r="O32" s="48">
        <f>IFERROR(VLOOKUP(A32,'درآمد ناشی از تغییر قیمت اوراق'!A:Q,17,0),0)</f>
        <v>678830761</v>
      </c>
      <c r="P32" s="48"/>
      <c r="Q32" s="48">
        <f>IFERROR(VLOOKUP(A32,'درآمد ناشی از فروش'!A:Q,17,0),0)</f>
        <v>958028003</v>
      </c>
      <c r="R32" s="48"/>
      <c r="S32" s="48">
        <f t="shared" si="1"/>
        <v>1886458764</v>
      </c>
      <c r="T32" s="16"/>
      <c r="U32" s="39">
        <f>+S32/$S$46</f>
        <v>6.0738505841793661E-4</v>
      </c>
    </row>
    <row r="33" spans="1:21" ht="21" x14ac:dyDescent="0.55000000000000004">
      <c r="A33" s="60" t="s">
        <v>79</v>
      </c>
      <c r="C33" s="48">
        <f>IFERROR(VLOOKUP(A33,'درآمد سود سهام'!A:S,13,0),0)</f>
        <v>0</v>
      </c>
      <c r="D33" s="48"/>
      <c r="E33" s="48">
        <f>IFERROR(VLOOKUP(A33,'درآمد ناشی از تغییر قیمت اوراق'!A:Q,9,0),0)</f>
        <v>1922236269</v>
      </c>
      <c r="F33" s="48"/>
      <c r="G33" s="48">
        <f>IFERROR(VLOOKUP(A33,'درآمد ناشی از فروش'!A:Q,9,0),0)</f>
        <v>0</v>
      </c>
      <c r="H33" s="48"/>
      <c r="I33" s="48">
        <f t="shared" si="0"/>
        <v>1922236269</v>
      </c>
      <c r="J33" s="16"/>
      <c r="K33" s="39">
        <f>+I33/$I$46</f>
        <v>1.2224246565489389E-3</v>
      </c>
      <c r="L33" s="16"/>
      <c r="M33" s="48">
        <f>IFERROR(VLOOKUP(A33,'درآمد سود سهام'!A:S,19,0),0)</f>
        <v>0</v>
      </c>
      <c r="N33" s="48"/>
      <c r="O33" s="48">
        <f>IFERROR(VLOOKUP(A33,'درآمد ناشی از تغییر قیمت اوراق'!A:Q,17,0),0)</f>
        <v>1922236269</v>
      </c>
      <c r="P33" s="48"/>
      <c r="Q33" s="48">
        <f>IFERROR(VLOOKUP(A33,'درآمد ناشی از فروش'!A:Q,17,0),0)</f>
        <v>0</v>
      </c>
      <c r="R33" s="48"/>
      <c r="S33" s="48">
        <f t="shared" si="1"/>
        <v>1922236269</v>
      </c>
      <c r="T33" s="16"/>
      <c r="U33" s="39">
        <f>+S33/$S$46</f>
        <v>6.1890437830934824E-4</v>
      </c>
    </row>
    <row r="34" spans="1:21" ht="21" x14ac:dyDescent="0.55000000000000004">
      <c r="A34" s="60" t="s">
        <v>64</v>
      </c>
      <c r="C34" s="48">
        <f>IFERROR(VLOOKUP(A34,'درآمد سود سهام'!A:S,13,0),0)</f>
        <v>0</v>
      </c>
      <c r="D34" s="48"/>
      <c r="E34" s="48">
        <f>IFERROR(VLOOKUP(A34,'درآمد ناشی از تغییر قیمت اوراق'!A:Q,9,0),0)</f>
        <v>316599925750</v>
      </c>
      <c r="F34" s="48"/>
      <c r="G34" s="48">
        <f>IFERROR(VLOOKUP(A34,'درآمد ناشی از فروش'!A:Q,9,0),0)</f>
        <v>0</v>
      </c>
      <c r="H34" s="48"/>
      <c r="I34" s="48">
        <f t="shared" si="0"/>
        <v>316599925750</v>
      </c>
      <c r="J34" s="16"/>
      <c r="K34" s="39">
        <f>+I34/$I$46</f>
        <v>0.20133818185612609</v>
      </c>
      <c r="L34" s="16"/>
      <c r="M34" s="48">
        <f>IFERROR(VLOOKUP(A34,'درآمد سود سهام'!A:S,19,0),0)</f>
        <v>177439005000</v>
      </c>
      <c r="N34" s="48"/>
      <c r="O34" s="48">
        <f>IFERROR(VLOOKUP(A34,'درآمد ناشی از تغییر قیمت اوراق'!A:Q,17,0),0)</f>
        <v>276266635332</v>
      </c>
      <c r="P34" s="48"/>
      <c r="Q34" s="48">
        <f>IFERROR(VLOOKUP(A34,'درآمد ناشی از فروش'!A:Q,17,0),0)</f>
        <v>7895614828</v>
      </c>
      <c r="R34" s="48"/>
      <c r="S34" s="48">
        <f t="shared" si="1"/>
        <v>461601255160</v>
      </c>
      <c r="T34" s="16"/>
      <c r="U34" s="39">
        <f>+S34/$S$46</f>
        <v>0.14862222842160649</v>
      </c>
    </row>
    <row r="35" spans="1:21" ht="21" x14ac:dyDescent="0.55000000000000004">
      <c r="A35" s="60" t="s">
        <v>70</v>
      </c>
      <c r="C35" s="48">
        <f>IFERROR(VLOOKUP(A35,'درآمد سود سهام'!A:S,13,0),0)</f>
        <v>0</v>
      </c>
      <c r="D35" s="48"/>
      <c r="E35" s="48">
        <f>IFERROR(VLOOKUP(A35,'درآمد ناشی از تغییر قیمت اوراق'!A:Q,9,0),0)</f>
        <v>46331042816</v>
      </c>
      <c r="F35" s="48"/>
      <c r="G35" s="48">
        <f>IFERROR(VLOOKUP(A35,'درآمد ناشی از فروش'!A:Q,9,0),0)</f>
        <v>0</v>
      </c>
      <c r="H35" s="48"/>
      <c r="I35" s="48">
        <f t="shared" si="0"/>
        <v>46331042816</v>
      </c>
      <c r="J35" s="16"/>
      <c r="K35" s="39">
        <f>+I35/$I$46</f>
        <v>2.9463708502059788E-2</v>
      </c>
      <c r="L35" s="16"/>
      <c r="M35" s="48">
        <f>IFERROR(VLOOKUP(A35,'درآمد سود سهام'!A:S,19,0),0)</f>
        <v>11000077800</v>
      </c>
      <c r="N35" s="48"/>
      <c r="O35" s="48">
        <f>IFERROR(VLOOKUP(A35,'درآمد ناشی از تغییر قیمت اوراق'!A:Q,17,0),0)</f>
        <v>64905226807</v>
      </c>
      <c r="P35" s="48"/>
      <c r="Q35" s="48">
        <f>IFERROR(VLOOKUP(A35,'درآمد ناشی از فروش'!A:Q,17,0),0)</f>
        <v>0</v>
      </c>
      <c r="R35" s="48"/>
      <c r="S35" s="48">
        <f t="shared" si="1"/>
        <v>75905304607</v>
      </c>
      <c r="T35" s="16"/>
      <c r="U35" s="39">
        <f>+S35/$S$46</f>
        <v>2.4439308588541174E-2</v>
      </c>
    </row>
    <row r="36" spans="1:21" ht="21" x14ac:dyDescent="0.55000000000000004">
      <c r="A36" s="60" t="s">
        <v>66</v>
      </c>
      <c r="C36" s="48">
        <f>IFERROR(VLOOKUP(A36,'درآمد سود سهام'!A:S,13,0),0)</f>
        <v>0</v>
      </c>
      <c r="D36" s="48"/>
      <c r="E36" s="48">
        <f>IFERROR(VLOOKUP(A36,'درآمد ناشی از تغییر قیمت اوراق'!A:Q,9,0),0)</f>
        <v>65980332276</v>
      </c>
      <c r="F36" s="48"/>
      <c r="G36" s="48">
        <f>IFERROR(VLOOKUP(A36,'درآمد ناشی از فروش'!A:Q,9,0),0)</f>
        <v>0</v>
      </c>
      <c r="H36" s="48"/>
      <c r="I36" s="48">
        <f t="shared" si="0"/>
        <v>65980332276</v>
      </c>
      <c r="J36" s="16"/>
      <c r="K36" s="39">
        <f>+I36/$I$46</f>
        <v>4.1959454372085918E-2</v>
      </c>
      <c r="L36" s="16"/>
      <c r="M36" s="48">
        <f>IFERROR(VLOOKUP(A36,'درآمد سود سهام'!A:S,19,0),0)</f>
        <v>0</v>
      </c>
      <c r="N36" s="48"/>
      <c r="O36" s="48">
        <f>IFERROR(VLOOKUP(A36,'درآمد ناشی از تغییر قیمت اوراق'!A:Q,17,0),0)</f>
        <v>221634742035</v>
      </c>
      <c r="P36" s="48"/>
      <c r="Q36" s="48">
        <f>IFERROR(VLOOKUP(A36,'درآمد ناشی از فروش'!A:Q,17,0),0)</f>
        <v>54635035</v>
      </c>
      <c r="R36" s="48"/>
      <c r="S36" s="48">
        <f t="shared" si="1"/>
        <v>221689377070</v>
      </c>
      <c r="T36" s="16"/>
      <c r="U36" s="39">
        <f>+S36/$S$46</f>
        <v>7.1377555561716974E-2</v>
      </c>
    </row>
    <row r="37" spans="1:21" ht="21" x14ac:dyDescent="0.55000000000000004">
      <c r="A37" s="60" t="s">
        <v>92</v>
      </c>
      <c r="C37" s="48">
        <f>IFERROR(VLOOKUP(A37,'درآمد سود سهام'!A:S,13,0),0)</f>
        <v>0</v>
      </c>
      <c r="D37" s="48"/>
      <c r="E37" s="48">
        <f>IFERROR(VLOOKUP(A37,'درآمد ناشی از تغییر قیمت اوراق'!A:Q,9,0),0)</f>
        <v>72463604851</v>
      </c>
      <c r="F37" s="48"/>
      <c r="G37" s="48">
        <f>IFERROR(VLOOKUP(A37,'درآمد ناشی از فروش'!A:Q,9,0),0)</f>
        <v>0</v>
      </c>
      <c r="H37" s="48"/>
      <c r="I37" s="48">
        <f t="shared" si="0"/>
        <v>72463604851</v>
      </c>
      <c r="J37" s="16"/>
      <c r="K37" s="39">
        <f>+I37/$I$46</f>
        <v>4.608241905578242E-2</v>
      </c>
      <c r="L37" s="16"/>
      <c r="M37" s="48">
        <f>IFERROR(VLOOKUP(A37,'درآمد سود سهام'!A:S,19,0),0)</f>
        <v>21695130000</v>
      </c>
      <c r="N37" s="48"/>
      <c r="O37" s="48">
        <f>IFERROR(VLOOKUP(A37,'درآمد ناشی از تغییر قیمت اوراق'!A:Q,17,0),0)</f>
        <v>75593394395</v>
      </c>
      <c r="P37" s="48"/>
      <c r="Q37" s="48">
        <f>IFERROR(VLOOKUP(A37,'درآمد ناشی از فروش'!A:Q,17,0),0)</f>
        <v>-39510278</v>
      </c>
      <c r="R37" s="48"/>
      <c r="S37" s="48">
        <f t="shared" si="1"/>
        <v>97249014117</v>
      </c>
      <c r="T37" s="16"/>
      <c r="U37" s="39">
        <f>+S37/$S$46</f>
        <v>3.1311364577773927E-2</v>
      </c>
    </row>
    <row r="38" spans="1:21" ht="21" x14ac:dyDescent="0.55000000000000004">
      <c r="A38" s="60" t="s">
        <v>85</v>
      </c>
      <c r="C38" s="48">
        <f>IFERROR(VLOOKUP(A38,'درآمد سود سهام'!A:S,13,0),0)</f>
        <v>0</v>
      </c>
      <c r="D38" s="48"/>
      <c r="E38" s="48">
        <f>IFERROR(VLOOKUP(A38,'درآمد ناشی از تغییر قیمت اوراق'!A:Q,9,0),0)</f>
        <v>20042879845</v>
      </c>
      <c r="F38" s="48"/>
      <c r="G38" s="48">
        <f>IFERROR(VLOOKUP(A38,'درآمد ناشی از فروش'!A:Q,9,0),0)</f>
        <v>0</v>
      </c>
      <c r="H38" s="48"/>
      <c r="I38" s="48">
        <f t="shared" si="0"/>
        <v>20042879845</v>
      </c>
      <c r="J38" s="16"/>
      <c r="K38" s="39">
        <f>+I38/$I$46</f>
        <v>1.2746045273363727E-2</v>
      </c>
      <c r="L38" s="16"/>
      <c r="M38" s="48">
        <f>IFERROR(VLOOKUP(A38,'درآمد سود سهام'!A:S,19,0),0)</f>
        <v>7585609200</v>
      </c>
      <c r="N38" s="48"/>
      <c r="O38" s="48">
        <f>IFERROR(VLOOKUP(A38,'درآمد ناشی از تغییر قیمت اوراق'!A:Q,17,0),0)</f>
        <v>34057316517</v>
      </c>
      <c r="P38" s="48"/>
      <c r="Q38" s="48">
        <f>IFERROR(VLOOKUP(A38,'درآمد ناشی از فروش'!A:Q,17,0),0)</f>
        <v>-436429641</v>
      </c>
      <c r="R38" s="48"/>
      <c r="S38" s="48">
        <f t="shared" si="1"/>
        <v>41206496076</v>
      </c>
      <c r="T38" s="16"/>
      <c r="U38" s="39">
        <f>+S38/$S$46</f>
        <v>1.32672977029461E-2</v>
      </c>
    </row>
    <row r="39" spans="1:21" ht="21" x14ac:dyDescent="0.55000000000000004">
      <c r="A39" s="60" t="s">
        <v>77</v>
      </c>
      <c r="C39" s="48">
        <f>IFERROR(VLOOKUP(A39,'درآمد سود سهام'!A:S,13,0),0)</f>
        <v>0</v>
      </c>
      <c r="D39" s="48"/>
      <c r="E39" s="48">
        <f>IFERROR(VLOOKUP(A39,'درآمد ناشی از تغییر قیمت اوراق'!A:Q,9,0),0)</f>
        <v>17606613600</v>
      </c>
      <c r="F39" s="48"/>
      <c r="G39" s="48">
        <f>IFERROR(VLOOKUP(A39,'درآمد ناشی از فروش'!A:Q,9,0),0)</f>
        <v>0</v>
      </c>
      <c r="H39" s="48"/>
      <c r="I39" s="48">
        <f t="shared" si="0"/>
        <v>17606613600</v>
      </c>
      <c r="J39" s="16"/>
      <c r="K39" s="39">
        <f>+I39/$I$46</f>
        <v>1.1196729002604142E-2</v>
      </c>
      <c r="L39" s="16"/>
      <c r="M39" s="48">
        <f>IFERROR(VLOOKUP(A39,'درآمد سود سهام'!A:S,19,0),0)</f>
        <v>22463668800</v>
      </c>
      <c r="N39" s="48"/>
      <c r="O39" s="48">
        <f>IFERROR(VLOOKUP(A39,'درآمد ناشی از تغییر قیمت اوراق'!A:Q,17,0),0)</f>
        <v>37608982397</v>
      </c>
      <c r="P39" s="48"/>
      <c r="Q39" s="48">
        <f>IFERROR(VLOOKUP(A39,'درآمد ناشی از فروش'!A:Q,17,0),0)</f>
        <v>-2187805925</v>
      </c>
      <c r="R39" s="48"/>
      <c r="S39" s="48">
        <f t="shared" si="1"/>
        <v>57884845272</v>
      </c>
      <c r="T39" s="16"/>
      <c r="U39" s="39">
        <f>+S39/$S$46</f>
        <v>1.8637242858411583E-2</v>
      </c>
    </row>
    <row r="40" spans="1:21" ht="21" x14ac:dyDescent="0.55000000000000004">
      <c r="A40" s="60" t="s">
        <v>78</v>
      </c>
      <c r="C40" s="48">
        <f>IFERROR(VLOOKUP(A40,'درآمد سود سهام'!A:S,13,0),0)</f>
        <v>0</v>
      </c>
      <c r="D40" s="48"/>
      <c r="E40" s="48">
        <f>IFERROR(VLOOKUP(A40,'درآمد ناشی از تغییر قیمت اوراق'!A:Q,9,0),0)</f>
        <v>5331061200</v>
      </c>
      <c r="F40" s="48"/>
      <c r="G40" s="48">
        <f>IFERROR(VLOOKUP(A40,'درآمد ناشی از فروش'!A:Q,9,0),0)</f>
        <v>0</v>
      </c>
      <c r="H40" s="48"/>
      <c r="I40" s="48">
        <f t="shared" si="0"/>
        <v>5331061200</v>
      </c>
      <c r="J40" s="16"/>
      <c r="K40" s="39">
        <f>+I40/$I$46</f>
        <v>3.3902287463557241E-3</v>
      </c>
      <c r="L40" s="16"/>
      <c r="M40" s="48">
        <f>IFERROR(VLOOKUP(A40,'درآمد سود سهام'!A:S,19,0),0)</f>
        <v>0</v>
      </c>
      <c r="N40" s="48"/>
      <c r="O40" s="48">
        <f>IFERROR(VLOOKUP(A40,'درآمد ناشی از تغییر قیمت اوراق'!A:Q,17,0),0)</f>
        <v>5331061200</v>
      </c>
      <c r="P40" s="48"/>
      <c r="Q40" s="48">
        <f>IFERROR(VLOOKUP(A40,'درآمد ناشی از فروش'!A:Q,17,0),0)</f>
        <v>0</v>
      </c>
      <c r="R40" s="48"/>
      <c r="S40" s="48">
        <f t="shared" si="1"/>
        <v>5331061200</v>
      </c>
      <c r="T40" s="16"/>
      <c r="U40" s="39">
        <f>+S40/$S$46</f>
        <v>1.7164472291595744E-3</v>
      </c>
    </row>
    <row r="41" spans="1:21" ht="21" x14ac:dyDescent="0.55000000000000004">
      <c r="A41" s="60" t="s">
        <v>75</v>
      </c>
      <c r="C41" s="48">
        <f>IFERROR(VLOOKUP(A41,'درآمد سود سهام'!A:S,13,0),0)</f>
        <v>0</v>
      </c>
      <c r="D41" s="48"/>
      <c r="E41" s="48">
        <f>IFERROR(VLOOKUP(A41,'درآمد ناشی از تغییر قیمت اوراق'!A:Q,9,0),0)</f>
        <v>13368363452</v>
      </c>
      <c r="F41" s="48"/>
      <c r="G41" s="48">
        <f>IFERROR(VLOOKUP(A41,'درآمد ناشی از فروش'!A:Q,9,0),0)</f>
        <v>0</v>
      </c>
      <c r="H41" s="48"/>
      <c r="I41" s="48">
        <f t="shared" si="0"/>
        <v>13368363452</v>
      </c>
      <c r="J41" s="16"/>
      <c r="K41" s="39">
        <f>+I41/$I$46</f>
        <v>8.5014612225238831E-3</v>
      </c>
      <c r="L41" s="16"/>
      <c r="M41" s="48">
        <f>IFERROR(VLOOKUP(A41,'درآمد سود سهام'!A:S,19,0),0)</f>
        <v>12876000000</v>
      </c>
      <c r="N41" s="48"/>
      <c r="O41" s="48">
        <f>IFERROR(VLOOKUP(A41,'درآمد ناشی از تغییر قیمت اوراق'!A:Q,17,0),0)</f>
        <v>6831221348</v>
      </c>
      <c r="P41" s="48"/>
      <c r="Q41" s="48">
        <f>IFERROR(VLOOKUP(A41,'درآمد ناشی از فروش'!A:Q,17,0),0)</f>
        <v>-1171722052</v>
      </c>
      <c r="R41" s="48"/>
      <c r="S41" s="48">
        <f t="shared" si="1"/>
        <v>18535499296</v>
      </c>
      <c r="T41" s="16"/>
      <c r="U41" s="39">
        <f>+S41/$S$46</f>
        <v>5.9678936733475203E-3</v>
      </c>
    </row>
    <row r="42" spans="1:21" ht="21" x14ac:dyDescent="0.55000000000000004">
      <c r="A42" s="60" t="s">
        <v>112</v>
      </c>
      <c r="C42" s="48">
        <f>IFERROR(VLOOKUP(A42,'درآمد سود سهام'!A:S,13,0),0)</f>
        <v>0</v>
      </c>
      <c r="D42" s="48"/>
      <c r="E42" s="48">
        <f>IFERROR(VLOOKUP(A42,'درآمد ناشی از تغییر قیمت اوراق'!A:Q,9,0),0)</f>
        <v>0</v>
      </c>
      <c r="F42" s="48"/>
      <c r="G42" s="48">
        <f>IFERROR(VLOOKUP(A42,'درآمد ناشی از فروش'!A:Q,9,0),0)</f>
        <v>0</v>
      </c>
      <c r="H42" s="48"/>
      <c r="I42" s="48">
        <f t="shared" si="0"/>
        <v>0</v>
      </c>
      <c r="J42" s="16"/>
      <c r="K42" s="39">
        <f>+I42/$I$46</f>
        <v>0</v>
      </c>
      <c r="L42" s="16"/>
      <c r="M42" s="48">
        <f>IFERROR(VLOOKUP(A42,'درآمد سود سهام'!A:S,19,0),0)</f>
        <v>0</v>
      </c>
      <c r="N42" s="48"/>
      <c r="O42" s="48">
        <f>IFERROR(VLOOKUP(A42,'درآمد ناشی از تغییر قیمت اوراق'!A:Q,17,0),0)</f>
        <v>0</v>
      </c>
      <c r="P42" s="48"/>
      <c r="Q42" s="48">
        <f>IFERROR(VLOOKUP(A42,'درآمد ناشی از فروش'!A:Q,17,0),0)</f>
        <v>20672416</v>
      </c>
      <c r="R42" s="48"/>
      <c r="S42" s="48">
        <f t="shared" si="1"/>
        <v>20672416</v>
      </c>
      <c r="T42" s="16"/>
      <c r="U42" s="39">
        <f>+S42/$S$46</f>
        <v>6.6559189309689506E-6</v>
      </c>
    </row>
    <row r="43" spans="1:21" ht="21" x14ac:dyDescent="0.55000000000000004">
      <c r="A43" s="60" t="s">
        <v>113</v>
      </c>
      <c r="C43" s="48">
        <f>IFERROR(VLOOKUP(A43,'درآمد سود سهام'!A:S,13,0),0)</f>
        <v>0</v>
      </c>
      <c r="D43" s="48"/>
      <c r="E43" s="48">
        <f>IFERROR(VLOOKUP(A43,'درآمد ناشی از تغییر قیمت اوراق'!A:Q,9,0),0)</f>
        <v>0</v>
      </c>
      <c r="F43" s="48"/>
      <c r="G43" s="48">
        <f>IFERROR(VLOOKUP(A43,'درآمد ناشی از فروش'!A:Q,9,0),0)</f>
        <v>0</v>
      </c>
      <c r="H43" s="48"/>
      <c r="I43" s="48">
        <f t="shared" si="0"/>
        <v>0</v>
      </c>
      <c r="J43" s="16"/>
      <c r="K43" s="39">
        <f>+I43/$I$46</f>
        <v>0</v>
      </c>
      <c r="L43" s="16"/>
      <c r="M43" s="48">
        <f>IFERROR(VLOOKUP(A43,'درآمد سود سهام'!A:S,19,0),0)</f>
        <v>0</v>
      </c>
      <c r="N43" s="48"/>
      <c r="O43" s="48">
        <f>IFERROR(VLOOKUP(A43,'درآمد ناشی از تغییر قیمت اوراق'!A:Q,17,0),0)</f>
        <v>0</v>
      </c>
      <c r="P43" s="48"/>
      <c r="Q43" s="48">
        <f>IFERROR(VLOOKUP(A43,'درآمد ناشی از فروش'!A:Q,17,0),0)</f>
        <v>0</v>
      </c>
      <c r="R43" s="48"/>
      <c r="S43" s="48">
        <f t="shared" si="1"/>
        <v>0</v>
      </c>
      <c r="T43" s="16"/>
      <c r="U43" s="39">
        <f>+S43/$S$46</f>
        <v>0</v>
      </c>
    </row>
    <row r="44" spans="1:21" ht="21" x14ac:dyDescent="0.55000000000000004">
      <c r="A44" s="60" t="s">
        <v>114</v>
      </c>
      <c r="C44" s="48">
        <f>IFERROR(VLOOKUP(A44,'درآمد سود سهام'!A:S,13,0),0)</f>
        <v>0</v>
      </c>
      <c r="D44" s="48"/>
      <c r="E44" s="48">
        <f>IFERROR(VLOOKUP(A44,'درآمد ناشی از تغییر قیمت اوراق'!A:Q,9,0),0)</f>
        <v>0</v>
      </c>
      <c r="F44" s="48"/>
      <c r="G44" s="48">
        <f>IFERROR(VLOOKUP(A44,'درآمد ناشی از فروش'!A:Q,9,0),0)</f>
        <v>0</v>
      </c>
      <c r="H44" s="48"/>
      <c r="I44" s="48">
        <f t="shared" si="0"/>
        <v>0</v>
      </c>
      <c r="J44" s="16"/>
      <c r="K44" s="39">
        <f>+I44/$I$46</f>
        <v>0</v>
      </c>
      <c r="L44" s="16"/>
      <c r="M44" s="48">
        <f>IFERROR(VLOOKUP(A44,'درآمد سود سهام'!A:S,19,0),0)</f>
        <v>0</v>
      </c>
      <c r="N44" s="48"/>
      <c r="O44" s="48">
        <f>IFERROR(VLOOKUP(A44,'درآمد ناشی از تغییر قیمت اوراق'!A:Q,17,0),0)</f>
        <v>0</v>
      </c>
      <c r="P44" s="48"/>
      <c r="Q44" s="48">
        <f>IFERROR(VLOOKUP(A44,'درآمد ناشی از فروش'!A:Q,17,0),0)</f>
        <v>7622972</v>
      </c>
      <c r="R44" s="48"/>
      <c r="S44" s="48">
        <f t="shared" si="1"/>
        <v>7622972</v>
      </c>
      <c r="T44" s="16"/>
      <c r="U44" s="39">
        <f>+S44/$S$46</f>
        <v>2.4543760944558317E-6</v>
      </c>
    </row>
    <row r="45" spans="1:21" ht="21.75" thickBot="1" x14ac:dyDescent="0.6">
      <c r="A45" s="60" t="s">
        <v>42</v>
      </c>
      <c r="C45" s="48">
        <f>IFERROR(VLOOKUP(A45,'درآمد سود سهام'!A:S,13,0),0)</f>
        <v>0</v>
      </c>
      <c r="D45" s="48"/>
      <c r="E45" s="48">
        <f>IFERROR(VLOOKUP(A45,'درآمد ناشی از تغییر قیمت اوراق'!A:Q,9,0),0)</f>
        <v>0</v>
      </c>
      <c r="F45" s="48"/>
      <c r="G45" s="48">
        <f>IFERROR(VLOOKUP(A45,'درآمد ناشی از فروش'!A:Q,9,0),0)</f>
        <v>0</v>
      </c>
      <c r="H45" s="48"/>
      <c r="I45" s="48">
        <f t="shared" si="0"/>
        <v>0</v>
      </c>
      <c r="J45" s="16"/>
      <c r="K45" s="39">
        <f>+I45/$I$46</f>
        <v>0</v>
      </c>
      <c r="L45" s="16"/>
      <c r="M45" s="48">
        <f>IFERROR(VLOOKUP(A45,'درآمد سود سهام'!A:S,19,0),0)</f>
        <v>1125000000</v>
      </c>
      <c r="N45" s="48"/>
      <c r="O45" s="48">
        <f>IFERROR(VLOOKUP(A45,'درآمد ناشی از تغییر قیمت اوراق'!A:Q,17,0),0)</f>
        <v>0</v>
      </c>
      <c r="P45" s="48"/>
      <c r="Q45" s="48">
        <f>IFERROR(VLOOKUP(A45,'درآمد ناشی از فروش'!A:Q,17,0),0)</f>
        <v>-127415552</v>
      </c>
      <c r="R45" s="48"/>
      <c r="S45" s="48">
        <f t="shared" si="1"/>
        <v>997584448</v>
      </c>
      <c r="T45" s="16"/>
      <c r="U45" s="39">
        <f>+S45/$S$46</f>
        <v>3.2119328542360077E-4</v>
      </c>
    </row>
    <row r="46" spans="1:21" s="60" customFormat="1" ht="21.75" thickBot="1" x14ac:dyDescent="0.6">
      <c r="A46" s="60" t="s">
        <v>15</v>
      </c>
      <c r="C46" s="55">
        <f>SUM(C8:C45)</f>
        <v>34975658173</v>
      </c>
      <c r="D46" s="15"/>
      <c r="E46" s="57">
        <f>SUM(E8:E45)</f>
        <v>1535558992296</v>
      </c>
      <c r="F46" s="58"/>
      <c r="G46" s="57">
        <f>SUM(G8:G45)</f>
        <v>1943668503</v>
      </c>
      <c r="H46" s="58"/>
      <c r="I46" s="57">
        <f>SUM(I8:I45)</f>
        <v>1572478318972</v>
      </c>
      <c r="J46" s="15"/>
      <c r="K46" s="59">
        <f>SUM(K8:K44)</f>
        <v>1</v>
      </c>
      <c r="L46" s="15"/>
      <c r="M46" s="57">
        <f>SUM(M8:M45)</f>
        <v>706554551233</v>
      </c>
      <c r="N46" s="58"/>
      <c r="O46" s="57">
        <f>SUM(O8:O45)</f>
        <v>2381554363664</v>
      </c>
      <c r="P46" s="58"/>
      <c r="Q46" s="57">
        <f>SUM(Q8:Q45)</f>
        <v>17760644874</v>
      </c>
      <c r="R46" s="58"/>
      <c r="S46" s="57">
        <f>SUM(S8:S45)</f>
        <v>3105869559771</v>
      </c>
      <c r="T46" s="15"/>
      <c r="U46" s="59">
        <f>SUM(U8:U45)</f>
        <v>1</v>
      </c>
    </row>
    <row r="47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sheetPr>
    <tabColor rgb="FF7030A0"/>
  </sheetPr>
  <dimension ref="A2:K10"/>
  <sheetViews>
    <sheetView rightToLeft="1" workbookViewId="0">
      <selection activeCell="G8" sqref="G8"/>
    </sheetView>
  </sheetViews>
  <sheetFormatPr defaultRowHeight="18.75" x14ac:dyDescent="0.45"/>
  <cols>
    <col min="1" max="1" width="17.125" style="41" bestFit="1" customWidth="1"/>
    <col min="2" max="2" width="0.875" style="41" customWidth="1"/>
    <col min="3" max="3" width="27.125" style="41" customWidth="1"/>
    <col min="4" max="4" width="0.875" style="41" customWidth="1"/>
    <col min="5" max="5" width="32.125" style="41" bestFit="1" customWidth="1"/>
    <col min="6" max="6" width="0.875" style="41" customWidth="1"/>
    <col min="7" max="7" width="27.875" style="41" bestFit="1" customWidth="1"/>
    <col min="8" max="8" width="0.875" style="41" customWidth="1"/>
    <col min="9" max="9" width="32.125" style="41" bestFit="1" customWidth="1"/>
    <col min="10" max="10" width="0.875" style="41" customWidth="1"/>
    <col min="11" max="11" width="27.875" style="41" bestFit="1" customWidth="1"/>
    <col min="12" max="12" width="0.875" style="41" customWidth="1"/>
    <col min="13" max="13" width="8" style="41" customWidth="1"/>
    <col min="14" max="16384" width="9" style="41"/>
  </cols>
  <sheetData>
    <row r="2" spans="1:11" ht="26.25" x14ac:dyDescent="0.45">
      <c r="A2" s="69" t="s">
        <v>0</v>
      </c>
      <c r="B2" s="69" t="s">
        <v>0</v>
      </c>
      <c r="C2" s="69" t="s">
        <v>0</v>
      </c>
      <c r="D2" s="69" t="s">
        <v>0</v>
      </c>
      <c r="E2" s="69" t="s">
        <v>0</v>
      </c>
      <c r="F2" s="69" t="s">
        <v>0</v>
      </c>
      <c r="G2" s="69" t="s">
        <v>0</v>
      </c>
      <c r="H2" s="69" t="s">
        <v>0</v>
      </c>
      <c r="I2" s="69" t="s">
        <v>0</v>
      </c>
      <c r="J2" s="69" t="s">
        <v>0</v>
      </c>
      <c r="K2" s="69" t="s">
        <v>0</v>
      </c>
    </row>
    <row r="3" spans="1:11" ht="26.25" x14ac:dyDescent="0.45">
      <c r="A3" s="69" t="s">
        <v>25</v>
      </c>
      <c r="B3" s="69" t="s">
        <v>25</v>
      </c>
      <c r="C3" s="69" t="s">
        <v>25</v>
      </c>
      <c r="D3" s="69" t="s">
        <v>25</v>
      </c>
      <c r="E3" s="69" t="s">
        <v>25</v>
      </c>
      <c r="F3" s="69" t="s">
        <v>25</v>
      </c>
      <c r="G3" s="69" t="s">
        <v>25</v>
      </c>
      <c r="H3" s="69" t="s">
        <v>25</v>
      </c>
      <c r="I3" s="69" t="s">
        <v>25</v>
      </c>
      <c r="J3" s="69" t="s">
        <v>25</v>
      </c>
      <c r="K3" s="69" t="s">
        <v>25</v>
      </c>
    </row>
    <row r="4" spans="1:11" ht="26.25" x14ac:dyDescent="0.45">
      <c r="A4" s="69" t="s">
        <v>2</v>
      </c>
      <c r="B4" s="69" t="s">
        <v>2</v>
      </c>
      <c r="C4" s="69" t="s">
        <v>2</v>
      </c>
      <c r="D4" s="69" t="s">
        <v>2</v>
      </c>
      <c r="E4" s="69" t="s">
        <v>2</v>
      </c>
      <c r="F4" s="69" t="s">
        <v>2</v>
      </c>
      <c r="G4" s="69" t="s">
        <v>2</v>
      </c>
      <c r="H4" s="69" t="s">
        <v>2</v>
      </c>
      <c r="I4" s="69" t="s">
        <v>2</v>
      </c>
      <c r="J4" s="69" t="s">
        <v>2</v>
      </c>
      <c r="K4" s="69" t="s">
        <v>2</v>
      </c>
    </row>
    <row r="6" spans="1:11" ht="27" thickBot="1" x14ac:dyDescent="0.5">
      <c r="A6" s="70" t="s">
        <v>51</v>
      </c>
      <c r="B6" s="70" t="s">
        <v>51</v>
      </c>
      <c r="C6" s="70" t="s">
        <v>51</v>
      </c>
      <c r="E6" s="70" t="s">
        <v>27</v>
      </c>
      <c r="F6" s="70" t="s">
        <v>27</v>
      </c>
      <c r="G6" s="70" t="s">
        <v>27</v>
      </c>
      <c r="I6" s="70" t="s">
        <v>28</v>
      </c>
      <c r="J6" s="70" t="s">
        <v>28</v>
      </c>
      <c r="K6" s="70" t="s">
        <v>28</v>
      </c>
    </row>
    <row r="7" spans="1:11" ht="27" thickBot="1" x14ac:dyDescent="0.5">
      <c r="A7" s="53" t="s">
        <v>52</v>
      </c>
      <c r="C7" s="53" t="s">
        <v>53</v>
      </c>
      <c r="E7" s="53" t="s">
        <v>54</v>
      </c>
      <c r="G7" s="53" t="s">
        <v>55</v>
      </c>
      <c r="I7" s="53" t="s">
        <v>54</v>
      </c>
      <c r="K7" s="53" t="s">
        <v>55</v>
      </c>
    </row>
    <row r="8" spans="1:11" ht="21.75" thickBot="1" x14ac:dyDescent="0.6">
      <c r="A8" s="60" t="s">
        <v>93</v>
      </c>
      <c r="C8" s="16" t="s">
        <v>94</v>
      </c>
      <c r="D8" s="16"/>
      <c r="E8" s="17">
        <v>3144812193</v>
      </c>
      <c r="F8" s="16"/>
      <c r="G8" s="61">
        <f>+E8/$E$9</f>
        <v>1</v>
      </c>
      <c r="H8" s="16"/>
      <c r="I8" s="17">
        <v>111670095616</v>
      </c>
      <c r="J8" s="16"/>
      <c r="K8" s="61">
        <f>+I8/$I$9</f>
        <v>1</v>
      </c>
    </row>
    <row r="9" spans="1:11" ht="21.75" thickBot="1" x14ac:dyDescent="0.6">
      <c r="A9" s="41" t="s">
        <v>15</v>
      </c>
      <c r="C9" s="60" t="s">
        <v>15</v>
      </c>
      <c r="D9" s="60"/>
      <c r="E9" s="55">
        <f>SUM(E8:E8)</f>
        <v>3144812193</v>
      </c>
      <c r="F9" s="15"/>
      <c r="G9" s="56">
        <f>SUM(G8:G8)</f>
        <v>1</v>
      </c>
      <c r="H9" s="15"/>
      <c r="I9" s="55">
        <f>SUM(I8:I8)</f>
        <v>111670095616</v>
      </c>
      <c r="J9" s="15"/>
      <c r="K9" s="56">
        <f>SUM(K8:K8)</f>
        <v>1</v>
      </c>
    </row>
    <row r="10" spans="1:11" ht="19.5" thickTop="1" x14ac:dyDescent="0.45"/>
  </sheetData>
  <mergeCells count="6">
    <mergeCell ref="A2:K2"/>
    <mergeCell ref="A3:K3"/>
    <mergeCell ref="A4:K4"/>
    <mergeCell ref="A6:C6"/>
    <mergeCell ref="E6:G6"/>
    <mergeCell ref="I6:K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0042-E2B3-4562-9600-B63A93B87A34}">
  <sheetPr>
    <tabColor rgb="FF7030A0"/>
  </sheetPr>
  <dimension ref="A2:S35"/>
  <sheetViews>
    <sheetView rightToLeft="1" topLeftCell="A16" zoomScaleNormal="100" workbookViewId="0">
      <selection activeCell="M35" sqref="M35"/>
    </sheetView>
  </sheetViews>
  <sheetFormatPr defaultRowHeight="18.75" x14ac:dyDescent="0.2"/>
  <cols>
    <col min="1" max="1" width="24" style="16" bestFit="1" customWidth="1"/>
    <col min="2" max="2" width="0.875" style="16" customWidth="1"/>
    <col min="3" max="3" width="17.5" style="16" customWidth="1"/>
    <col min="4" max="4" width="0.875" style="16" customWidth="1"/>
    <col min="5" max="5" width="30.625" style="16" customWidth="1"/>
    <col min="6" max="6" width="0.875" style="16" customWidth="1"/>
    <col min="7" max="7" width="21" style="16" customWidth="1"/>
    <col min="8" max="8" width="0.875" style="16" customWidth="1"/>
    <col min="9" max="9" width="20.125" style="16" customWidth="1"/>
    <col min="10" max="10" width="0.875" style="16" customWidth="1"/>
    <col min="11" max="11" width="17.5" style="16" customWidth="1"/>
    <col min="12" max="12" width="0.875" style="16" customWidth="1"/>
    <col min="13" max="13" width="21" style="16" customWidth="1"/>
    <col min="14" max="14" width="0.875" style="16" customWidth="1"/>
    <col min="15" max="15" width="20.125" style="16" customWidth="1"/>
    <col min="16" max="16" width="0.875" style="16" customWidth="1"/>
    <col min="17" max="17" width="17.5" style="16" customWidth="1"/>
    <col min="18" max="18" width="0.875" style="16" customWidth="1"/>
    <col min="19" max="19" width="21" style="16" customWidth="1"/>
    <col min="20" max="20" width="0.875" style="16" customWidth="1"/>
    <col min="21" max="16384" width="9" style="16"/>
  </cols>
  <sheetData>
    <row r="2" spans="1:19" ht="26.25" x14ac:dyDescent="0.2">
      <c r="A2" s="69" t="s">
        <v>0</v>
      </c>
      <c r="B2" s="69" t="s">
        <v>0</v>
      </c>
      <c r="C2" s="69" t="s">
        <v>0</v>
      </c>
      <c r="D2" s="69" t="s">
        <v>0</v>
      </c>
      <c r="E2" s="69" t="s">
        <v>0</v>
      </c>
      <c r="F2" s="69" t="s">
        <v>0</v>
      </c>
      <c r="G2" s="69" t="s">
        <v>0</v>
      </c>
      <c r="H2" s="69" t="s">
        <v>0</v>
      </c>
      <c r="I2" s="69" t="s">
        <v>0</v>
      </c>
      <c r="J2" s="69" t="s">
        <v>0</v>
      </c>
      <c r="K2" s="69" t="s">
        <v>0</v>
      </c>
      <c r="L2" s="69" t="s">
        <v>0</v>
      </c>
      <c r="M2" s="69" t="s">
        <v>0</v>
      </c>
      <c r="N2" s="69" t="s">
        <v>0</v>
      </c>
      <c r="O2" s="69" t="s">
        <v>0</v>
      </c>
      <c r="P2" s="69" t="s">
        <v>0</v>
      </c>
      <c r="Q2" s="69" t="s">
        <v>0</v>
      </c>
      <c r="R2" s="69" t="s">
        <v>0</v>
      </c>
      <c r="S2" s="69" t="s">
        <v>0</v>
      </c>
    </row>
    <row r="3" spans="1:19" ht="26.25" x14ac:dyDescent="0.2">
      <c r="A3" s="69" t="s">
        <v>25</v>
      </c>
      <c r="B3" s="69" t="s">
        <v>25</v>
      </c>
      <c r="C3" s="69" t="s">
        <v>25</v>
      </c>
      <c r="D3" s="69" t="s">
        <v>25</v>
      </c>
      <c r="E3" s="69" t="s">
        <v>25</v>
      </c>
      <c r="F3" s="69" t="s">
        <v>25</v>
      </c>
      <c r="G3" s="69" t="s">
        <v>25</v>
      </c>
      <c r="H3" s="69" t="s">
        <v>25</v>
      </c>
      <c r="I3" s="69" t="s">
        <v>25</v>
      </c>
      <c r="J3" s="69" t="s">
        <v>25</v>
      </c>
      <c r="K3" s="69" t="s">
        <v>25</v>
      </c>
      <c r="L3" s="69" t="s">
        <v>25</v>
      </c>
      <c r="M3" s="69" t="s">
        <v>25</v>
      </c>
      <c r="N3" s="69" t="s">
        <v>25</v>
      </c>
      <c r="O3" s="69" t="s">
        <v>25</v>
      </c>
      <c r="P3" s="69" t="s">
        <v>25</v>
      </c>
      <c r="Q3" s="69" t="s">
        <v>25</v>
      </c>
      <c r="R3" s="69" t="s">
        <v>25</v>
      </c>
      <c r="S3" s="69" t="s">
        <v>25</v>
      </c>
    </row>
    <row r="4" spans="1:19" ht="26.25" x14ac:dyDescent="0.2">
      <c r="A4" s="69" t="s">
        <v>2</v>
      </c>
      <c r="B4" s="69" t="s">
        <v>2</v>
      </c>
      <c r="C4" s="69" t="s">
        <v>2</v>
      </c>
      <c r="D4" s="69" t="s">
        <v>2</v>
      </c>
      <c r="E4" s="69" t="s">
        <v>2</v>
      </c>
      <c r="F4" s="69" t="s">
        <v>2</v>
      </c>
      <c r="G4" s="69" t="s">
        <v>2</v>
      </c>
      <c r="H4" s="69" t="s">
        <v>2</v>
      </c>
      <c r="I4" s="69" t="s">
        <v>2</v>
      </c>
      <c r="J4" s="69" t="s">
        <v>2</v>
      </c>
      <c r="K4" s="69" t="s">
        <v>2</v>
      </c>
      <c r="L4" s="69" t="s">
        <v>2</v>
      </c>
      <c r="M4" s="69" t="s">
        <v>2</v>
      </c>
      <c r="N4" s="69" t="s">
        <v>2</v>
      </c>
      <c r="O4" s="69" t="s">
        <v>2</v>
      </c>
      <c r="P4" s="69" t="s">
        <v>2</v>
      </c>
      <c r="Q4" s="69" t="s">
        <v>2</v>
      </c>
      <c r="R4" s="69" t="s">
        <v>2</v>
      </c>
      <c r="S4" s="69" t="s">
        <v>2</v>
      </c>
    </row>
    <row r="6" spans="1:19" ht="27" thickBot="1" x14ac:dyDescent="0.25">
      <c r="A6" s="70" t="s">
        <v>3</v>
      </c>
      <c r="C6" s="70" t="s">
        <v>33</v>
      </c>
      <c r="D6" s="70" t="s">
        <v>33</v>
      </c>
      <c r="E6" s="70" t="s">
        <v>33</v>
      </c>
      <c r="F6" s="70" t="s">
        <v>33</v>
      </c>
      <c r="G6" s="70" t="s">
        <v>33</v>
      </c>
      <c r="I6" s="70" t="s">
        <v>27</v>
      </c>
      <c r="J6" s="70" t="s">
        <v>27</v>
      </c>
      <c r="K6" s="70" t="s">
        <v>27</v>
      </c>
      <c r="L6" s="70" t="s">
        <v>27</v>
      </c>
      <c r="M6" s="70" t="s">
        <v>27</v>
      </c>
      <c r="O6" s="70" t="s">
        <v>28</v>
      </c>
      <c r="P6" s="70" t="s">
        <v>28</v>
      </c>
      <c r="Q6" s="70" t="s">
        <v>28</v>
      </c>
      <c r="R6" s="70" t="s">
        <v>28</v>
      </c>
      <c r="S6" s="70" t="s">
        <v>28</v>
      </c>
    </row>
    <row r="7" spans="1:19" ht="27" thickBot="1" x14ac:dyDescent="0.25">
      <c r="A7" s="70" t="s">
        <v>3</v>
      </c>
      <c r="C7" s="53" t="s">
        <v>34</v>
      </c>
      <c r="E7" s="53" t="s">
        <v>35</v>
      </c>
      <c r="G7" s="53" t="s">
        <v>36</v>
      </c>
      <c r="I7" s="53" t="s">
        <v>37</v>
      </c>
      <c r="K7" s="53" t="s">
        <v>31</v>
      </c>
      <c r="M7" s="53" t="s">
        <v>38</v>
      </c>
      <c r="O7" s="53" t="s">
        <v>37</v>
      </c>
      <c r="Q7" s="53" t="s">
        <v>31</v>
      </c>
      <c r="S7" s="53" t="s">
        <v>38</v>
      </c>
    </row>
    <row r="8" spans="1:19" s="20" customFormat="1" ht="21" x14ac:dyDescent="0.2">
      <c r="A8" s="19" t="s">
        <v>68</v>
      </c>
      <c r="C8" s="20" t="s">
        <v>95</v>
      </c>
      <c r="E8" s="21">
        <v>400000</v>
      </c>
      <c r="G8" s="21">
        <v>1400</v>
      </c>
      <c r="I8" s="21">
        <v>0</v>
      </c>
      <c r="J8" s="20">
        <v>0</v>
      </c>
      <c r="K8" s="21">
        <v>0</v>
      </c>
      <c r="L8" s="20">
        <v>0</v>
      </c>
      <c r="M8" s="21">
        <v>0</v>
      </c>
      <c r="O8" s="21">
        <v>560000000</v>
      </c>
      <c r="Q8" s="21">
        <v>0</v>
      </c>
      <c r="S8" s="21">
        <v>560000000</v>
      </c>
    </row>
    <row r="9" spans="1:19" s="20" customFormat="1" ht="21" x14ac:dyDescent="0.2">
      <c r="A9" s="19" t="s">
        <v>73</v>
      </c>
      <c r="C9" s="20" t="s">
        <v>96</v>
      </c>
      <c r="E9" s="21">
        <v>1341847</v>
      </c>
      <c r="G9" s="21">
        <v>5900</v>
      </c>
      <c r="I9" s="21">
        <v>0</v>
      </c>
      <c r="J9" s="20">
        <v>0</v>
      </c>
      <c r="K9" s="21">
        <v>0</v>
      </c>
      <c r="L9" s="20">
        <v>0</v>
      </c>
      <c r="M9" s="21">
        <v>0</v>
      </c>
      <c r="O9" s="21">
        <v>7916897300</v>
      </c>
      <c r="Q9" s="21">
        <v>0</v>
      </c>
      <c r="S9" s="21">
        <v>7916897300</v>
      </c>
    </row>
    <row r="10" spans="1:19" s="20" customFormat="1" ht="21" x14ac:dyDescent="0.2">
      <c r="A10" s="19" t="s">
        <v>69</v>
      </c>
      <c r="C10" s="20" t="s">
        <v>97</v>
      </c>
      <c r="E10" s="21">
        <v>3239231</v>
      </c>
      <c r="G10" s="21">
        <v>6700</v>
      </c>
      <c r="I10" s="21">
        <v>0</v>
      </c>
      <c r="J10" s="20">
        <v>0</v>
      </c>
      <c r="K10" s="21">
        <v>0</v>
      </c>
      <c r="L10" s="20">
        <v>0</v>
      </c>
      <c r="M10" s="21">
        <v>0</v>
      </c>
      <c r="O10" s="21">
        <v>21702847700</v>
      </c>
      <c r="Q10" s="21">
        <v>0</v>
      </c>
      <c r="S10" s="21">
        <v>21702847700</v>
      </c>
    </row>
    <row r="11" spans="1:19" s="20" customFormat="1" ht="21" x14ac:dyDescent="0.2">
      <c r="A11" s="19" t="s">
        <v>63</v>
      </c>
      <c r="C11" s="20" t="s">
        <v>98</v>
      </c>
      <c r="E11" s="21">
        <v>14811000</v>
      </c>
      <c r="G11" s="21">
        <v>1850</v>
      </c>
      <c r="I11" s="21">
        <v>0</v>
      </c>
      <c r="J11" s="20">
        <v>0</v>
      </c>
      <c r="K11" s="21">
        <v>0</v>
      </c>
      <c r="L11" s="20">
        <v>0</v>
      </c>
      <c r="M11" s="21">
        <v>0</v>
      </c>
      <c r="O11" s="21">
        <v>27400350000</v>
      </c>
      <c r="Q11" s="21">
        <v>0</v>
      </c>
      <c r="S11" s="21">
        <v>27400350000</v>
      </c>
    </row>
    <row r="12" spans="1:19" s="20" customFormat="1" ht="21" x14ac:dyDescent="0.2">
      <c r="A12" s="19" t="s">
        <v>70</v>
      </c>
      <c r="C12" s="20" t="s">
        <v>99</v>
      </c>
      <c r="E12" s="21">
        <v>495499</v>
      </c>
      <c r="G12" s="21">
        <v>22200</v>
      </c>
      <c r="I12" s="21">
        <v>0</v>
      </c>
      <c r="J12" s="20">
        <v>0</v>
      </c>
      <c r="K12" s="21">
        <v>0</v>
      </c>
      <c r="L12" s="20">
        <v>0</v>
      </c>
      <c r="M12" s="21">
        <v>0</v>
      </c>
      <c r="O12" s="21">
        <v>11000077800</v>
      </c>
      <c r="Q12" s="21">
        <v>0</v>
      </c>
      <c r="S12" s="21">
        <v>11000077800</v>
      </c>
    </row>
    <row r="13" spans="1:19" s="20" customFormat="1" ht="21" x14ac:dyDescent="0.2">
      <c r="A13" s="19" t="s">
        <v>64</v>
      </c>
      <c r="C13" s="20" t="s">
        <v>100</v>
      </c>
      <c r="E13" s="21">
        <v>131436300</v>
      </c>
      <c r="G13" s="21">
        <v>1350</v>
      </c>
      <c r="I13" s="21">
        <v>0</v>
      </c>
      <c r="J13" s="20">
        <v>0</v>
      </c>
      <c r="K13" s="21">
        <v>0</v>
      </c>
      <c r="L13" s="20">
        <v>0</v>
      </c>
      <c r="M13" s="21">
        <v>0</v>
      </c>
      <c r="O13" s="21">
        <v>177439005000</v>
      </c>
      <c r="Q13" s="21">
        <v>0</v>
      </c>
      <c r="S13" s="21">
        <v>177439005000</v>
      </c>
    </row>
    <row r="14" spans="1:19" s="20" customFormat="1" ht="21" x14ac:dyDescent="0.2">
      <c r="A14" s="19" t="s">
        <v>67</v>
      </c>
      <c r="C14" s="20" t="s">
        <v>58</v>
      </c>
      <c r="E14" s="21">
        <v>6120501</v>
      </c>
      <c r="G14" s="21">
        <v>2200</v>
      </c>
      <c r="I14" s="21">
        <v>0</v>
      </c>
      <c r="J14" s="20">
        <v>0</v>
      </c>
      <c r="K14" s="21">
        <v>0</v>
      </c>
      <c r="L14" s="20">
        <v>0</v>
      </c>
      <c r="M14" s="21">
        <v>0</v>
      </c>
      <c r="O14" s="21">
        <v>13465102200</v>
      </c>
      <c r="Q14" s="21">
        <v>0</v>
      </c>
      <c r="S14" s="21">
        <v>13465102200</v>
      </c>
    </row>
    <row r="15" spans="1:19" s="20" customFormat="1" ht="21" x14ac:dyDescent="0.2">
      <c r="A15" s="19" t="s">
        <v>59</v>
      </c>
      <c r="C15" s="20" t="s">
        <v>39</v>
      </c>
      <c r="E15" s="21">
        <v>780000</v>
      </c>
      <c r="G15" s="21">
        <v>320</v>
      </c>
      <c r="I15" s="21">
        <v>0</v>
      </c>
      <c r="J15" s="20">
        <v>0</v>
      </c>
      <c r="K15" s="21">
        <v>0</v>
      </c>
      <c r="L15" s="20">
        <v>0</v>
      </c>
      <c r="M15" s="21">
        <v>0</v>
      </c>
      <c r="O15" s="21">
        <v>249600000</v>
      </c>
      <c r="Q15" s="21">
        <v>0</v>
      </c>
      <c r="S15" s="21">
        <v>249600000</v>
      </c>
    </row>
    <row r="16" spans="1:19" s="20" customFormat="1" ht="21" x14ac:dyDescent="0.2">
      <c r="A16" s="19" t="s">
        <v>42</v>
      </c>
      <c r="C16" s="20" t="s">
        <v>41</v>
      </c>
      <c r="E16" s="21">
        <v>375000</v>
      </c>
      <c r="G16" s="21">
        <v>3000</v>
      </c>
      <c r="I16" s="21">
        <v>0</v>
      </c>
      <c r="J16" s="20">
        <v>0</v>
      </c>
      <c r="K16" s="21">
        <v>0</v>
      </c>
      <c r="L16" s="20">
        <v>0</v>
      </c>
      <c r="M16" s="21">
        <v>0</v>
      </c>
      <c r="O16" s="21">
        <v>1125000000</v>
      </c>
      <c r="Q16" s="21">
        <v>0</v>
      </c>
      <c r="S16" s="21">
        <v>1125000000</v>
      </c>
    </row>
    <row r="17" spans="1:19" s="20" customFormat="1" ht="21" x14ac:dyDescent="0.2">
      <c r="A17" s="19" t="s">
        <v>77</v>
      </c>
      <c r="C17" s="20" t="s">
        <v>101</v>
      </c>
      <c r="E17" s="21">
        <v>4779504</v>
      </c>
      <c r="G17" s="21">
        <v>4700</v>
      </c>
      <c r="I17" s="21">
        <v>0</v>
      </c>
      <c r="J17" s="20">
        <v>0</v>
      </c>
      <c r="K17" s="21">
        <v>0</v>
      </c>
      <c r="L17" s="20">
        <v>0</v>
      </c>
      <c r="M17" s="21">
        <v>0</v>
      </c>
      <c r="O17" s="21">
        <v>22463668800</v>
      </c>
      <c r="Q17" s="21">
        <v>0</v>
      </c>
      <c r="S17" s="21">
        <v>22463668800</v>
      </c>
    </row>
    <row r="18" spans="1:19" s="20" customFormat="1" ht="21" x14ac:dyDescent="0.2">
      <c r="A18" s="19" t="s">
        <v>76</v>
      </c>
      <c r="C18" s="20" t="s">
        <v>40</v>
      </c>
      <c r="E18" s="21">
        <v>120925162</v>
      </c>
      <c r="G18" s="21">
        <v>680</v>
      </c>
      <c r="I18" s="21">
        <v>0</v>
      </c>
      <c r="J18" s="20">
        <v>0</v>
      </c>
      <c r="K18" s="21">
        <v>0</v>
      </c>
      <c r="L18" s="20">
        <v>0</v>
      </c>
      <c r="M18" s="21">
        <v>0</v>
      </c>
      <c r="O18" s="21">
        <v>82229110160</v>
      </c>
      <c r="Q18" s="21">
        <v>0</v>
      </c>
      <c r="S18" s="21">
        <v>82229110160</v>
      </c>
    </row>
    <row r="19" spans="1:19" s="20" customFormat="1" ht="21" x14ac:dyDescent="0.2">
      <c r="A19" s="19" t="s">
        <v>80</v>
      </c>
      <c r="C19" s="20" t="s">
        <v>102</v>
      </c>
      <c r="E19" s="21">
        <v>22700000</v>
      </c>
      <c r="G19" s="21">
        <v>1250</v>
      </c>
      <c r="I19" s="21">
        <v>28375000000</v>
      </c>
      <c r="J19" s="20">
        <v>0</v>
      </c>
      <c r="K19" s="21">
        <v>1386400651</v>
      </c>
      <c r="L19" s="20">
        <v>0</v>
      </c>
      <c r="M19" s="21">
        <v>26988599349</v>
      </c>
      <c r="O19" s="21">
        <v>28375000000</v>
      </c>
      <c r="Q19" s="21">
        <v>1386400651</v>
      </c>
      <c r="S19" s="21">
        <v>26988599349</v>
      </c>
    </row>
    <row r="20" spans="1:19" s="20" customFormat="1" ht="21" x14ac:dyDescent="0.2">
      <c r="A20" s="19" t="s">
        <v>92</v>
      </c>
      <c r="C20" s="20" t="s">
        <v>103</v>
      </c>
      <c r="E20" s="21">
        <v>2892684</v>
      </c>
      <c r="G20" s="21">
        <v>7500</v>
      </c>
      <c r="I20" s="20">
        <v>0</v>
      </c>
      <c r="J20" s="20">
        <v>0</v>
      </c>
      <c r="K20" s="21">
        <v>0</v>
      </c>
      <c r="L20" s="20">
        <v>0</v>
      </c>
      <c r="M20" s="21">
        <v>0</v>
      </c>
      <c r="O20" s="21">
        <v>21695130000</v>
      </c>
      <c r="Q20" s="21">
        <v>0</v>
      </c>
      <c r="S20" s="21">
        <v>21695130000</v>
      </c>
    </row>
    <row r="21" spans="1:19" s="20" customFormat="1" ht="21" x14ac:dyDescent="0.2">
      <c r="A21" s="19" t="s">
        <v>88</v>
      </c>
      <c r="C21" s="20" t="s">
        <v>104</v>
      </c>
      <c r="E21" s="21">
        <v>1000000</v>
      </c>
      <c r="G21" s="21">
        <v>5700</v>
      </c>
      <c r="I21" s="21">
        <v>0</v>
      </c>
      <c r="J21" s="20">
        <v>0</v>
      </c>
      <c r="K21" s="21">
        <v>0</v>
      </c>
      <c r="L21" s="20">
        <v>0</v>
      </c>
      <c r="M21" s="21">
        <v>0</v>
      </c>
      <c r="O21" s="21">
        <v>5700000000</v>
      </c>
      <c r="Q21" s="21">
        <v>0</v>
      </c>
      <c r="S21" s="21">
        <v>5700000000</v>
      </c>
    </row>
    <row r="22" spans="1:19" s="20" customFormat="1" ht="21" x14ac:dyDescent="0.2">
      <c r="A22" s="19" t="s">
        <v>84</v>
      </c>
      <c r="C22" s="20" t="s">
        <v>105</v>
      </c>
      <c r="E22" s="21">
        <v>4000000</v>
      </c>
      <c r="G22" s="21">
        <v>7300</v>
      </c>
      <c r="I22" s="21">
        <v>0</v>
      </c>
      <c r="J22" s="20">
        <v>0</v>
      </c>
      <c r="K22" s="21">
        <v>0</v>
      </c>
      <c r="L22" s="20">
        <v>0</v>
      </c>
      <c r="M22" s="21">
        <v>0</v>
      </c>
      <c r="O22" s="21">
        <v>29200000000</v>
      </c>
      <c r="Q22" s="21">
        <v>0</v>
      </c>
      <c r="S22" s="21">
        <v>29200000000</v>
      </c>
    </row>
    <row r="23" spans="1:19" s="20" customFormat="1" ht="21" x14ac:dyDescent="0.2">
      <c r="A23" s="19" t="s">
        <v>87</v>
      </c>
      <c r="C23" s="20" t="s">
        <v>106</v>
      </c>
      <c r="E23" s="21">
        <v>2000000</v>
      </c>
      <c r="G23" s="21">
        <v>5650</v>
      </c>
      <c r="I23" s="21">
        <v>0</v>
      </c>
      <c r="J23" s="20">
        <v>0</v>
      </c>
      <c r="K23" s="21">
        <v>0</v>
      </c>
      <c r="L23" s="20">
        <v>0</v>
      </c>
      <c r="M23" s="21">
        <v>0</v>
      </c>
      <c r="O23" s="21">
        <v>11300000000</v>
      </c>
      <c r="Q23" s="21">
        <v>0</v>
      </c>
      <c r="S23" s="21">
        <v>11300000000</v>
      </c>
    </row>
    <row r="24" spans="1:19" s="20" customFormat="1" ht="21" x14ac:dyDescent="0.2">
      <c r="A24" s="19" t="s">
        <v>74</v>
      </c>
      <c r="C24" s="20" t="s">
        <v>107</v>
      </c>
      <c r="E24" s="21">
        <v>1000000</v>
      </c>
      <c r="G24" s="21">
        <v>1000</v>
      </c>
      <c r="I24" s="21">
        <v>0</v>
      </c>
      <c r="J24" s="20">
        <v>0</v>
      </c>
      <c r="K24" s="21">
        <v>0</v>
      </c>
      <c r="L24" s="20">
        <v>0</v>
      </c>
      <c r="M24" s="21">
        <v>0</v>
      </c>
      <c r="O24" s="21">
        <v>1000000000</v>
      </c>
      <c r="Q24" s="21">
        <v>0</v>
      </c>
      <c r="S24" s="21">
        <v>1000000000</v>
      </c>
    </row>
    <row r="25" spans="1:19" s="20" customFormat="1" ht="21" x14ac:dyDescent="0.2">
      <c r="A25" s="19" t="s">
        <v>75</v>
      </c>
      <c r="C25" s="20" t="s">
        <v>108</v>
      </c>
      <c r="E25" s="21">
        <v>870000</v>
      </c>
      <c r="G25" s="21">
        <v>14800</v>
      </c>
      <c r="I25" s="21">
        <v>0</v>
      </c>
      <c r="J25" s="20">
        <v>0</v>
      </c>
      <c r="K25" s="21">
        <v>0</v>
      </c>
      <c r="L25" s="20">
        <v>0</v>
      </c>
      <c r="M25" s="21">
        <v>0</v>
      </c>
      <c r="O25" s="21">
        <v>12876000000</v>
      </c>
      <c r="Q25" s="21">
        <v>0</v>
      </c>
      <c r="S25" s="21">
        <v>12876000000</v>
      </c>
    </row>
    <row r="26" spans="1:19" s="20" customFormat="1" ht="21" x14ac:dyDescent="0.2">
      <c r="A26" s="19" t="s">
        <v>85</v>
      </c>
      <c r="C26" s="20" t="s">
        <v>41</v>
      </c>
      <c r="E26" s="21">
        <v>18964023</v>
      </c>
      <c r="G26" s="21">
        <v>400</v>
      </c>
      <c r="I26" s="21">
        <v>0</v>
      </c>
      <c r="J26" s="20">
        <v>0</v>
      </c>
      <c r="K26" s="21">
        <v>0</v>
      </c>
      <c r="L26" s="20">
        <v>0</v>
      </c>
      <c r="M26" s="21">
        <v>0</v>
      </c>
      <c r="O26" s="21">
        <v>7585609200</v>
      </c>
      <c r="Q26" s="21">
        <v>0</v>
      </c>
      <c r="S26" s="21">
        <v>7585609200</v>
      </c>
    </row>
    <row r="27" spans="1:19" s="20" customFormat="1" ht="21" x14ac:dyDescent="0.2">
      <c r="A27" s="19" t="s">
        <v>72</v>
      </c>
      <c r="C27" s="20" t="s">
        <v>109</v>
      </c>
      <c r="E27" s="21">
        <v>24576798</v>
      </c>
      <c r="G27" s="21">
        <v>6350</v>
      </c>
      <c r="I27" s="21">
        <v>0</v>
      </c>
      <c r="J27" s="20">
        <v>0</v>
      </c>
      <c r="K27" s="21">
        <v>0</v>
      </c>
      <c r="L27" s="20">
        <v>0</v>
      </c>
      <c r="M27" s="21">
        <v>0</v>
      </c>
      <c r="O27" s="21">
        <v>156062667300</v>
      </c>
      <c r="Q27" s="21">
        <v>0</v>
      </c>
      <c r="S27" s="21">
        <v>156062667300</v>
      </c>
    </row>
    <row r="28" spans="1:19" s="20" customFormat="1" ht="21" x14ac:dyDescent="0.2">
      <c r="A28" s="19" t="s">
        <v>86</v>
      </c>
      <c r="C28" s="20" t="s">
        <v>110</v>
      </c>
      <c r="E28" s="21">
        <v>6200000</v>
      </c>
      <c r="G28" s="21">
        <v>1380</v>
      </c>
      <c r="I28" s="21">
        <v>8556000000</v>
      </c>
      <c r="J28" s="20">
        <v>0</v>
      </c>
      <c r="K28" s="21">
        <v>568941176</v>
      </c>
      <c r="L28" s="20">
        <v>0</v>
      </c>
      <c r="M28" s="21">
        <v>7987058824</v>
      </c>
      <c r="O28" s="21">
        <v>8556000000</v>
      </c>
      <c r="Q28" s="21">
        <v>568941176</v>
      </c>
      <c r="S28" s="21">
        <v>7987058824</v>
      </c>
    </row>
    <row r="29" spans="1:19" s="20" customFormat="1" ht="21" x14ac:dyDescent="0.2">
      <c r="A29" s="19" t="s">
        <v>89</v>
      </c>
      <c r="C29" s="20" t="s">
        <v>99</v>
      </c>
      <c r="E29" s="21">
        <v>315759</v>
      </c>
      <c r="G29" s="21">
        <v>10800</v>
      </c>
      <c r="I29" s="21">
        <v>0</v>
      </c>
      <c r="J29" s="20">
        <v>0</v>
      </c>
      <c r="K29" s="21">
        <v>0</v>
      </c>
      <c r="L29" s="20">
        <v>0</v>
      </c>
      <c r="M29" s="21">
        <v>0</v>
      </c>
      <c r="O29" s="21">
        <v>3410197200</v>
      </c>
      <c r="Q29" s="21">
        <v>0</v>
      </c>
      <c r="S29" s="21">
        <v>3410197200</v>
      </c>
    </row>
    <row r="30" spans="1:19" s="20" customFormat="1" ht="21" x14ac:dyDescent="0.2">
      <c r="A30" s="19" t="s">
        <v>82</v>
      </c>
      <c r="C30" s="20" t="s">
        <v>101</v>
      </c>
      <c r="E30" s="21">
        <v>3804309</v>
      </c>
      <c r="G30" s="21">
        <v>5600</v>
      </c>
      <c r="I30" s="21">
        <v>0</v>
      </c>
      <c r="J30" s="20">
        <v>0</v>
      </c>
      <c r="K30" s="21">
        <v>0</v>
      </c>
      <c r="L30" s="20">
        <v>0</v>
      </c>
      <c r="M30" s="21">
        <v>0</v>
      </c>
      <c r="O30" s="21">
        <v>21304130400</v>
      </c>
      <c r="Q30" s="21">
        <v>0</v>
      </c>
      <c r="S30" s="21">
        <v>21304130400</v>
      </c>
    </row>
    <row r="31" spans="1:19" s="20" customFormat="1" ht="21" x14ac:dyDescent="0.2">
      <c r="A31" s="19" t="s">
        <v>65</v>
      </c>
      <c r="C31" s="20" t="s">
        <v>97</v>
      </c>
      <c r="E31" s="21">
        <v>8610000</v>
      </c>
      <c r="G31" s="21">
        <v>4070</v>
      </c>
      <c r="I31" s="21">
        <v>0</v>
      </c>
      <c r="J31" s="20">
        <v>0</v>
      </c>
      <c r="K31" s="21">
        <v>0</v>
      </c>
      <c r="L31" s="20">
        <v>0</v>
      </c>
      <c r="M31" s="21">
        <v>0</v>
      </c>
      <c r="O31" s="21">
        <v>35042700000</v>
      </c>
      <c r="Q31" s="21">
        <v>0</v>
      </c>
      <c r="S31" s="21">
        <v>35042700000</v>
      </c>
    </row>
    <row r="32" spans="1:19" s="20" customFormat="1" ht="21.75" thickBot="1" x14ac:dyDescent="0.25">
      <c r="A32" s="19" t="s">
        <v>71</v>
      </c>
      <c r="C32" s="20" t="s">
        <v>111</v>
      </c>
      <c r="E32" s="21">
        <v>68064</v>
      </c>
      <c r="G32" s="21">
        <v>12500</v>
      </c>
      <c r="I32" s="21">
        <v>0</v>
      </c>
      <c r="J32" s="20">
        <v>0</v>
      </c>
      <c r="K32" s="21">
        <v>0</v>
      </c>
      <c r="L32" s="20">
        <v>0</v>
      </c>
      <c r="M32" s="21">
        <v>0</v>
      </c>
      <c r="O32" s="21">
        <v>850800000</v>
      </c>
      <c r="Q32" s="21">
        <v>0</v>
      </c>
      <c r="S32" s="21">
        <v>850800000</v>
      </c>
    </row>
    <row r="33" spans="9:19" ht="19.5" thickBot="1" x14ac:dyDescent="0.25">
      <c r="I33" s="22">
        <f>SUM(I8:I32)</f>
        <v>36931000000</v>
      </c>
      <c r="J33" s="20"/>
      <c r="K33" s="22">
        <f>SUM(K8:K32)</f>
        <v>1955341827</v>
      </c>
      <c r="L33" s="20"/>
      <c r="M33" s="22">
        <f>SUM(M8:M32)</f>
        <v>34975658173</v>
      </c>
      <c r="N33" s="20"/>
      <c r="O33" s="22">
        <f>SUM(O8:O32)</f>
        <v>708509893060</v>
      </c>
      <c r="P33" s="20"/>
      <c r="Q33" s="22">
        <f>SUM(Q8:Q32)</f>
        <v>1955341827</v>
      </c>
      <c r="R33" s="20"/>
      <c r="S33" s="22">
        <f>SUM(S8:S32)</f>
        <v>706554551233</v>
      </c>
    </row>
    <row r="34" spans="9:19" ht="19.5" thickTop="1" x14ac:dyDescent="0.2"/>
    <row r="35" spans="9:19" x14ac:dyDescent="0.2">
      <c r="M35" s="17"/>
    </row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sheetPr>
    <tabColor rgb="FF7030A0"/>
  </sheetPr>
  <dimension ref="A2:M10"/>
  <sheetViews>
    <sheetView rightToLeft="1" workbookViewId="0">
      <selection activeCell="G14" sqref="G14"/>
    </sheetView>
  </sheetViews>
  <sheetFormatPr defaultRowHeight="18.75" x14ac:dyDescent="0.2"/>
  <cols>
    <col min="1" max="1" width="16.5" style="16" customWidth="1"/>
    <col min="2" max="2" width="0.875" style="16" customWidth="1"/>
    <col min="3" max="3" width="18.375" style="16" customWidth="1"/>
    <col min="4" max="4" width="0.875" style="16" customWidth="1"/>
    <col min="5" max="5" width="15.75" style="16" customWidth="1"/>
    <col min="6" max="6" width="0.875" style="16" customWidth="1"/>
    <col min="7" max="7" width="18.375" style="16" customWidth="1"/>
    <col min="8" max="8" width="0.875" style="16" customWidth="1"/>
    <col min="9" max="9" width="19.25" style="16" customWidth="1"/>
    <col min="10" max="10" width="0.875" style="16" customWidth="1"/>
    <col min="11" max="11" width="14" style="16" customWidth="1"/>
    <col min="12" max="12" width="0.875" style="16" customWidth="1"/>
    <col min="13" max="13" width="19.25" style="16" customWidth="1"/>
    <col min="14" max="14" width="0.875" style="16" customWidth="1"/>
    <col min="15" max="15" width="8" style="16" customWidth="1"/>
    <col min="16" max="16384" width="9" style="16"/>
  </cols>
  <sheetData>
    <row r="2" spans="1:13" ht="26.25" x14ac:dyDescent="0.2">
      <c r="A2" s="69" t="s">
        <v>0</v>
      </c>
      <c r="B2" s="69" t="s">
        <v>0</v>
      </c>
      <c r="C2" s="69" t="s">
        <v>0</v>
      </c>
      <c r="D2" s="69" t="s">
        <v>0</v>
      </c>
      <c r="E2" s="69" t="s">
        <v>0</v>
      </c>
      <c r="F2" s="69" t="s">
        <v>0</v>
      </c>
      <c r="G2" s="69" t="s">
        <v>0</v>
      </c>
      <c r="H2" s="69" t="s">
        <v>0</v>
      </c>
      <c r="I2" s="69" t="s">
        <v>0</v>
      </c>
      <c r="J2" s="69" t="s">
        <v>0</v>
      </c>
      <c r="K2" s="69" t="s">
        <v>0</v>
      </c>
      <c r="L2" s="69" t="s">
        <v>0</v>
      </c>
      <c r="M2" s="69" t="s">
        <v>0</v>
      </c>
    </row>
    <row r="3" spans="1:13" ht="26.25" x14ac:dyDescent="0.2">
      <c r="A3" s="69" t="s">
        <v>25</v>
      </c>
      <c r="B3" s="69" t="s">
        <v>25</v>
      </c>
      <c r="C3" s="69" t="s">
        <v>25</v>
      </c>
      <c r="D3" s="69" t="s">
        <v>25</v>
      </c>
      <c r="E3" s="69" t="s">
        <v>25</v>
      </c>
      <c r="F3" s="69" t="s">
        <v>25</v>
      </c>
      <c r="G3" s="69" t="s">
        <v>25</v>
      </c>
      <c r="H3" s="69" t="s">
        <v>25</v>
      </c>
      <c r="I3" s="69" t="s">
        <v>25</v>
      </c>
      <c r="J3" s="69" t="s">
        <v>25</v>
      </c>
      <c r="K3" s="69" t="s">
        <v>25</v>
      </c>
      <c r="L3" s="69" t="s">
        <v>25</v>
      </c>
      <c r="M3" s="69" t="s">
        <v>25</v>
      </c>
    </row>
    <row r="4" spans="1:13" ht="26.25" x14ac:dyDescent="0.2">
      <c r="A4" s="69" t="s">
        <v>2</v>
      </c>
      <c r="B4" s="69" t="s">
        <v>2</v>
      </c>
      <c r="C4" s="69" t="s">
        <v>2</v>
      </c>
      <c r="D4" s="69" t="s">
        <v>2</v>
      </c>
      <c r="E4" s="69" t="s">
        <v>2</v>
      </c>
      <c r="F4" s="69" t="s">
        <v>2</v>
      </c>
      <c r="G4" s="69" t="s">
        <v>2</v>
      </c>
      <c r="H4" s="69" t="s">
        <v>2</v>
      </c>
      <c r="I4" s="69" t="s">
        <v>2</v>
      </c>
      <c r="J4" s="69" t="s">
        <v>2</v>
      </c>
      <c r="K4" s="69" t="s">
        <v>2</v>
      </c>
      <c r="L4" s="69" t="s">
        <v>2</v>
      </c>
      <c r="M4" s="69" t="s">
        <v>2</v>
      </c>
    </row>
    <row r="6" spans="1:13" ht="27" thickBot="1" x14ac:dyDescent="0.25">
      <c r="A6" s="70" t="s">
        <v>26</v>
      </c>
      <c r="B6" s="70" t="s">
        <v>26</v>
      </c>
      <c r="C6" s="70" t="s">
        <v>27</v>
      </c>
      <c r="D6" s="70" t="s">
        <v>27</v>
      </c>
      <c r="E6" s="70" t="s">
        <v>27</v>
      </c>
      <c r="F6" s="70" t="s">
        <v>27</v>
      </c>
      <c r="G6" s="70" t="s">
        <v>27</v>
      </c>
      <c r="I6" s="70" t="s">
        <v>28</v>
      </c>
      <c r="J6" s="70" t="s">
        <v>28</v>
      </c>
      <c r="K6" s="70" t="s">
        <v>28</v>
      </c>
      <c r="L6" s="70" t="s">
        <v>28</v>
      </c>
      <c r="M6" s="70" t="s">
        <v>28</v>
      </c>
    </row>
    <row r="7" spans="1:13" ht="27" thickBot="1" x14ac:dyDescent="0.25">
      <c r="A7" s="14" t="s">
        <v>29</v>
      </c>
      <c r="C7" s="14" t="s">
        <v>30</v>
      </c>
      <c r="E7" s="14" t="s">
        <v>31</v>
      </c>
      <c r="G7" s="14" t="s">
        <v>32</v>
      </c>
      <c r="I7" s="14" t="s">
        <v>30</v>
      </c>
      <c r="K7" s="14" t="s">
        <v>31</v>
      </c>
      <c r="M7" s="14" t="s">
        <v>32</v>
      </c>
    </row>
    <row r="8" spans="1:13" ht="19.5" customHeight="1" x14ac:dyDescent="0.2">
      <c r="A8" s="15" t="s">
        <v>23</v>
      </c>
      <c r="C8" s="17">
        <v>3144812193</v>
      </c>
      <c r="E8" s="17">
        <v>0</v>
      </c>
      <c r="G8" s="17">
        <v>3144812193</v>
      </c>
      <c r="I8" s="17">
        <v>118618377310</v>
      </c>
      <c r="K8" s="17">
        <v>0</v>
      </c>
      <c r="M8" s="17">
        <v>118618377310</v>
      </c>
    </row>
    <row r="9" spans="1:13" ht="19.5" customHeight="1" thickBot="1" x14ac:dyDescent="0.25">
      <c r="A9" s="15" t="s">
        <v>24</v>
      </c>
      <c r="C9" s="17">
        <v>0</v>
      </c>
      <c r="E9" s="17">
        <v>0</v>
      </c>
      <c r="G9" s="17">
        <v>0</v>
      </c>
      <c r="I9" s="17">
        <v>23333</v>
      </c>
      <c r="K9" s="17">
        <v>0</v>
      </c>
      <c r="M9" s="17">
        <v>23333</v>
      </c>
    </row>
    <row r="10" spans="1:13" ht="19.5" thickBot="1" x14ac:dyDescent="0.25">
      <c r="A10" s="16" t="s">
        <v>15</v>
      </c>
      <c r="C10" s="18">
        <f>SUM(C8:C9)</f>
        <v>3144812193</v>
      </c>
      <c r="E10" s="18">
        <f>SUM(E8:E9)</f>
        <v>0</v>
      </c>
      <c r="G10" s="18">
        <f>SUM(G8:G9)</f>
        <v>3144812193</v>
      </c>
      <c r="I10" s="18">
        <f>SUM(I8:I9)</f>
        <v>118618400643</v>
      </c>
      <c r="K10" s="18">
        <f>SUM(K8:K9)</f>
        <v>0</v>
      </c>
      <c r="M10" s="18">
        <f>SUM(M8:M9)</f>
        <v>118618400643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3F23-56EA-40FB-8399-FEECFC0A16B2}">
  <sheetPr>
    <tabColor rgb="FF7030A0"/>
  </sheetPr>
  <dimension ref="A2:U43"/>
  <sheetViews>
    <sheetView rightToLeft="1" topLeftCell="A16" zoomScale="80" zoomScaleNormal="80" workbookViewId="0">
      <selection activeCell="P40" sqref="O40:P42"/>
    </sheetView>
  </sheetViews>
  <sheetFormatPr defaultRowHeight="22.5" x14ac:dyDescent="0.2"/>
  <cols>
    <col min="1" max="1" width="29.375" style="26" bestFit="1" customWidth="1"/>
    <col min="2" max="2" width="0.875" style="26" customWidth="1"/>
    <col min="3" max="3" width="15.75" style="26" customWidth="1"/>
    <col min="4" max="4" width="0.875" style="26" customWidth="1"/>
    <col min="5" max="5" width="19.25" style="26" customWidth="1"/>
    <col min="6" max="6" width="0.875" style="26" customWidth="1"/>
    <col min="7" max="7" width="19.25" style="26" customWidth="1"/>
    <col min="8" max="8" width="0.875" style="26" customWidth="1"/>
    <col min="9" max="9" width="24.5" style="26" customWidth="1"/>
    <col min="10" max="10" width="0.875" style="26" customWidth="1"/>
    <col min="11" max="11" width="16.625" style="26" customWidth="1"/>
    <col min="12" max="12" width="0.875" style="26" customWidth="1"/>
    <col min="13" max="13" width="20.125" style="26" customWidth="1"/>
    <col min="14" max="14" width="0.875" style="26" customWidth="1"/>
    <col min="15" max="15" width="20.125" style="26" customWidth="1"/>
    <col min="16" max="16" width="0.875" style="26" customWidth="1"/>
    <col min="17" max="17" width="24.5" style="26" customWidth="1"/>
    <col min="18" max="18" width="0.875" style="26" customWidth="1"/>
    <col min="19" max="19" width="15.875" style="26" bestFit="1" customWidth="1"/>
    <col min="20" max="20" width="17" style="26" bestFit="1" customWidth="1"/>
    <col min="21" max="16384" width="9" style="26"/>
  </cols>
  <sheetData>
    <row r="2" spans="1:21" ht="24" x14ac:dyDescent="0.2">
      <c r="A2" s="71" t="s">
        <v>0</v>
      </c>
      <c r="B2" s="71" t="s">
        <v>0</v>
      </c>
      <c r="C2" s="71" t="s">
        <v>0</v>
      </c>
      <c r="D2" s="71" t="s">
        <v>0</v>
      </c>
      <c r="E2" s="71" t="s">
        <v>0</v>
      </c>
      <c r="F2" s="71" t="s">
        <v>0</v>
      </c>
      <c r="G2" s="71" t="s">
        <v>0</v>
      </c>
      <c r="H2" s="71" t="s">
        <v>0</v>
      </c>
      <c r="I2" s="71" t="s">
        <v>0</v>
      </c>
      <c r="J2" s="71" t="s">
        <v>0</v>
      </c>
      <c r="K2" s="71" t="s">
        <v>0</v>
      </c>
      <c r="L2" s="71" t="s">
        <v>0</v>
      </c>
      <c r="M2" s="71" t="s">
        <v>0</v>
      </c>
      <c r="N2" s="71" t="s">
        <v>0</v>
      </c>
      <c r="O2" s="71" t="s">
        <v>0</v>
      </c>
      <c r="P2" s="71" t="s">
        <v>0</v>
      </c>
      <c r="Q2" s="71" t="s">
        <v>0</v>
      </c>
    </row>
    <row r="3" spans="1:21" ht="24" x14ac:dyDescent="0.2">
      <c r="A3" s="71" t="s">
        <v>25</v>
      </c>
      <c r="B3" s="71" t="s">
        <v>25</v>
      </c>
      <c r="C3" s="71" t="s">
        <v>25</v>
      </c>
      <c r="D3" s="71" t="s">
        <v>25</v>
      </c>
      <c r="E3" s="71" t="s">
        <v>25</v>
      </c>
      <c r="F3" s="71" t="s">
        <v>25</v>
      </c>
      <c r="G3" s="71" t="s">
        <v>25</v>
      </c>
      <c r="H3" s="71" t="s">
        <v>25</v>
      </c>
      <c r="I3" s="71" t="s">
        <v>25</v>
      </c>
      <c r="J3" s="71" t="s">
        <v>25</v>
      </c>
      <c r="K3" s="71" t="s">
        <v>25</v>
      </c>
      <c r="L3" s="71" t="s">
        <v>25</v>
      </c>
      <c r="M3" s="71" t="s">
        <v>25</v>
      </c>
      <c r="N3" s="71" t="s">
        <v>25</v>
      </c>
      <c r="O3" s="71" t="s">
        <v>25</v>
      </c>
      <c r="P3" s="71" t="s">
        <v>25</v>
      </c>
      <c r="Q3" s="71" t="s">
        <v>25</v>
      </c>
    </row>
    <row r="4" spans="1:21" ht="24" x14ac:dyDescent="0.2">
      <c r="A4" s="71" t="s">
        <v>2</v>
      </c>
      <c r="B4" s="71" t="s">
        <v>2</v>
      </c>
      <c r="C4" s="71" t="s">
        <v>2</v>
      </c>
      <c r="D4" s="71" t="s">
        <v>2</v>
      </c>
      <c r="E4" s="71" t="s">
        <v>2</v>
      </c>
      <c r="F4" s="71" t="s">
        <v>2</v>
      </c>
      <c r="G4" s="71" t="s">
        <v>2</v>
      </c>
      <c r="H4" s="71" t="s">
        <v>2</v>
      </c>
      <c r="I4" s="71" t="s">
        <v>2</v>
      </c>
      <c r="J4" s="71" t="s">
        <v>2</v>
      </c>
      <c r="K4" s="71" t="s">
        <v>2</v>
      </c>
      <c r="L4" s="71" t="s">
        <v>2</v>
      </c>
      <c r="M4" s="71" t="s">
        <v>2</v>
      </c>
      <c r="N4" s="71" t="s">
        <v>2</v>
      </c>
      <c r="O4" s="71" t="s">
        <v>2</v>
      </c>
      <c r="P4" s="71" t="s">
        <v>2</v>
      </c>
      <c r="Q4" s="71" t="s">
        <v>2</v>
      </c>
    </row>
    <row r="6" spans="1:21" ht="24.75" thickBot="1" x14ac:dyDescent="0.25">
      <c r="A6" s="72" t="s">
        <v>3</v>
      </c>
      <c r="C6" s="73" t="s">
        <v>27</v>
      </c>
      <c r="D6" s="73" t="s">
        <v>27</v>
      </c>
      <c r="E6" s="73" t="s">
        <v>27</v>
      </c>
      <c r="F6" s="73" t="s">
        <v>27</v>
      </c>
      <c r="G6" s="73" t="s">
        <v>27</v>
      </c>
      <c r="H6" s="73" t="s">
        <v>27</v>
      </c>
      <c r="I6" s="73" t="s">
        <v>27</v>
      </c>
      <c r="K6" s="73" t="s">
        <v>28</v>
      </c>
      <c r="L6" s="73" t="s">
        <v>28</v>
      </c>
      <c r="M6" s="73" t="s">
        <v>28</v>
      </c>
      <c r="N6" s="73" t="s">
        <v>28</v>
      </c>
      <c r="O6" s="73" t="s">
        <v>28</v>
      </c>
      <c r="P6" s="73" t="s">
        <v>28</v>
      </c>
      <c r="Q6" s="73" t="s">
        <v>28</v>
      </c>
    </row>
    <row r="7" spans="1:21" ht="24.75" thickBot="1" x14ac:dyDescent="0.25">
      <c r="A7" s="73" t="s">
        <v>3</v>
      </c>
      <c r="C7" s="27" t="s">
        <v>7</v>
      </c>
      <c r="E7" s="27" t="s">
        <v>43</v>
      </c>
      <c r="G7" s="27" t="s">
        <v>44</v>
      </c>
      <c r="I7" s="27" t="s">
        <v>46</v>
      </c>
      <c r="K7" s="27" t="s">
        <v>7</v>
      </c>
      <c r="M7" s="27" t="s">
        <v>43</v>
      </c>
      <c r="O7" s="27" t="s">
        <v>44</v>
      </c>
      <c r="Q7" s="27" t="s">
        <v>46</v>
      </c>
    </row>
    <row r="8" spans="1:21" ht="24" x14ac:dyDescent="0.2">
      <c r="A8" s="50" t="s">
        <v>90</v>
      </c>
      <c r="C8" s="31">
        <v>0</v>
      </c>
      <c r="D8" s="31"/>
      <c r="E8" s="31">
        <v>0</v>
      </c>
      <c r="F8" s="31"/>
      <c r="G8" s="31">
        <v>0</v>
      </c>
      <c r="H8" s="31"/>
      <c r="I8" s="31">
        <v>0</v>
      </c>
      <c r="J8" s="31"/>
      <c r="K8" s="31">
        <v>629000</v>
      </c>
      <c r="L8" s="31"/>
      <c r="M8" s="31">
        <v>16383414596</v>
      </c>
      <c r="N8" s="31"/>
      <c r="O8" s="31">
        <v>14112833609</v>
      </c>
      <c r="P8" s="31"/>
      <c r="Q8" s="31">
        <v>2270580987</v>
      </c>
      <c r="S8" s="31"/>
      <c r="T8" s="31"/>
      <c r="U8" s="31"/>
    </row>
    <row r="9" spans="1:21" ht="24" x14ac:dyDescent="0.2">
      <c r="A9" s="50" t="s">
        <v>64</v>
      </c>
      <c r="C9" s="31">
        <v>0</v>
      </c>
      <c r="D9" s="31"/>
      <c r="E9" s="31">
        <v>0</v>
      </c>
      <c r="F9" s="31"/>
      <c r="G9" s="31">
        <v>0</v>
      </c>
      <c r="H9" s="31"/>
      <c r="I9" s="31">
        <v>0</v>
      </c>
      <c r="J9" s="31"/>
      <c r="K9" s="31">
        <v>15206276</v>
      </c>
      <c r="L9" s="31"/>
      <c r="M9" s="31">
        <v>170023313065</v>
      </c>
      <c r="N9" s="31"/>
      <c r="O9" s="31">
        <v>162127698237</v>
      </c>
      <c r="P9" s="31"/>
      <c r="Q9" s="31">
        <v>7895614828</v>
      </c>
      <c r="S9" s="31"/>
      <c r="T9" s="31"/>
      <c r="U9" s="31"/>
    </row>
    <row r="10" spans="1:21" s="29" customFormat="1" ht="24" x14ac:dyDescent="0.2">
      <c r="A10" s="51" t="s">
        <v>112</v>
      </c>
      <c r="C10" s="31">
        <v>0</v>
      </c>
      <c r="D10" s="32"/>
      <c r="E10" s="31">
        <v>0</v>
      </c>
      <c r="F10" s="32"/>
      <c r="G10" s="31">
        <v>0</v>
      </c>
      <c r="H10" s="32"/>
      <c r="I10" s="31">
        <v>0</v>
      </c>
      <c r="J10" s="32"/>
      <c r="K10" s="31">
        <v>513601</v>
      </c>
      <c r="L10" s="32"/>
      <c r="M10" s="31">
        <v>1182422514</v>
      </c>
      <c r="N10" s="32"/>
      <c r="O10" s="31">
        <v>1161750098</v>
      </c>
      <c r="P10" s="32"/>
      <c r="Q10" s="31">
        <v>20672416</v>
      </c>
      <c r="S10" s="31"/>
      <c r="T10" s="31"/>
      <c r="U10" s="31"/>
    </row>
    <row r="11" spans="1:21" ht="24" x14ac:dyDescent="0.2">
      <c r="A11" s="50" t="s">
        <v>86</v>
      </c>
      <c r="C11" s="31">
        <v>0</v>
      </c>
      <c r="D11" s="31"/>
      <c r="E11" s="31">
        <v>0</v>
      </c>
      <c r="F11" s="31"/>
      <c r="G11" s="31">
        <v>0</v>
      </c>
      <c r="H11" s="31"/>
      <c r="I11" s="31">
        <v>0</v>
      </c>
      <c r="J11" s="31"/>
      <c r="K11" s="31">
        <v>6165725</v>
      </c>
      <c r="L11" s="31"/>
      <c r="M11" s="31">
        <v>56047752054</v>
      </c>
      <c r="N11" s="31"/>
      <c r="O11" s="31">
        <v>64993624986</v>
      </c>
      <c r="P11" s="31"/>
      <c r="Q11" s="31">
        <v>-8945872932</v>
      </c>
      <c r="S11" s="31"/>
      <c r="T11" s="31"/>
      <c r="U11" s="31"/>
    </row>
    <row r="12" spans="1:21" ht="24" x14ac:dyDescent="0.2">
      <c r="A12" s="50" t="s">
        <v>91</v>
      </c>
      <c r="C12" s="31">
        <v>0</v>
      </c>
      <c r="D12" s="31"/>
      <c r="E12" s="31">
        <v>0</v>
      </c>
      <c r="F12" s="31"/>
      <c r="G12" s="31">
        <v>0</v>
      </c>
      <c r="H12" s="31"/>
      <c r="I12" s="31">
        <v>0</v>
      </c>
      <c r="J12" s="31"/>
      <c r="K12" s="31">
        <v>3805165</v>
      </c>
      <c r="L12" s="31"/>
      <c r="M12" s="31">
        <v>123267062019</v>
      </c>
      <c r="N12" s="31"/>
      <c r="O12" s="31">
        <v>106237270450</v>
      </c>
      <c r="P12" s="31"/>
      <c r="Q12" s="31">
        <v>17029791569</v>
      </c>
      <c r="S12" s="31"/>
      <c r="T12" s="31"/>
      <c r="U12" s="31"/>
    </row>
    <row r="13" spans="1:21" ht="24" x14ac:dyDescent="0.2">
      <c r="A13" s="50" t="s">
        <v>60</v>
      </c>
      <c r="C13" s="31">
        <v>0</v>
      </c>
      <c r="D13" s="31"/>
      <c r="E13" s="31">
        <v>0</v>
      </c>
      <c r="F13" s="31"/>
      <c r="G13" s="31">
        <v>0</v>
      </c>
      <c r="H13" s="31"/>
      <c r="I13" s="31">
        <v>0</v>
      </c>
      <c r="J13" s="31"/>
      <c r="K13" s="31">
        <v>838000</v>
      </c>
      <c r="L13" s="31"/>
      <c r="M13" s="31">
        <v>26960695511</v>
      </c>
      <c r="N13" s="31"/>
      <c r="O13" s="31">
        <v>29608259900</v>
      </c>
      <c r="P13" s="31"/>
      <c r="Q13" s="31">
        <v>-2647564389</v>
      </c>
      <c r="S13" s="31"/>
      <c r="T13" s="31"/>
      <c r="U13" s="31"/>
    </row>
    <row r="14" spans="1:21" ht="24" x14ac:dyDescent="0.2">
      <c r="A14" s="50" t="s">
        <v>77</v>
      </c>
      <c r="C14" s="31">
        <v>0</v>
      </c>
      <c r="D14" s="31"/>
      <c r="E14" s="31">
        <v>0</v>
      </c>
      <c r="F14" s="31"/>
      <c r="G14" s="31">
        <v>0</v>
      </c>
      <c r="H14" s="31"/>
      <c r="I14" s="31">
        <v>0</v>
      </c>
      <c r="J14" s="31"/>
      <c r="K14" s="31">
        <v>1200641</v>
      </c>
      <c r="L14" s="31"/>
      <c r="M14" s="31">
        <v>39605955334</v>
      </c>
      <c r="N14" s="31"/>
      <c r="O14" s="31">
        <v>41793761259</v>
      </c>
      <c r="P14" s="31"/>
      <c r="Q14" s="31">
        <v>-2187805925</v>
      </c>
      <c r="S14" s="31"/>
      <c r="T14" s="31"/>
      <c r="U14" s="31"/>
    </row>
    <row r="15" spans="1:21" ht="24" x14ac:dyDescent="0.2">
      <c r="A15" s="50" t="s">
        <v>75</v>
      </c>
      <c r="C15" s="31">
        <v>0</v>
      </c>
      <c r="D15" s="31"/>
      <c r="E15" s="31">
        <v>0</v>
      </c>
      <c r="F15" s="31"/>
      <c r="G15" s="31">
        <v>0</v>
      </c>
      <c r="H15" s="31"/>
      <c r="I15" s="31">
        <v>0</v>
      </c>
      <c r="J15" s="31"/>
      <c r="K15" s="31">
        <v>1625497</v>
      </c>
      <c r="L15" s="31"/>
      <c r="M15" s="31">
        <v>3548362828</v>
      </c>
      <c r="N15" s="31"/>
      <c r="O15" s="31">
        <v>4720084880</v>
      </c>
      <c r="P15" s="31"/>
      <c r="Q15" s="31">
        <v>-1171722052</v>
      </c>
      <c r="S15" s="31"/>
      <c r="T15" s="31"/>
      <c r="U15" s="31"/>
    </row>
    <row r="16" spans="1:21" ht="24" x14ac:dyDescent="0.2">
      <c r="A16" s="50" t="s">
        <v>63</v>
      </c>
      <c r="C16" s="31">
        <v>0</v>
      </c>
      <c r="D16" s="31"/>
      <c r="E16" s="31">
        <v>0</v>
      </c>
      <c r="F16" s="31"/>
      <c r="G16" s="31">
        <v>0</v>
      </c>
      <c r="H16" s="31"/>
      <c r="I16" s="31">
        <v>0</v>
      </c>
      <c r="J16" s="31"/>
      <c r="K16" s="31">
        <v>2125319</v>
      </c>
      <c r="L16" s="31"/>
      <c r="M16" s="31">
        <v>48584894102</v>
      </c>
      <c r="N16" s="31"/>
      <c r="O16" s="31">
        <v>47406911318</v>
      </c>
      <c r="P16" s="31"/>
      <c r="Q16" s="31">
        <v>1177982784</v>
      </c>
      <c r="S16" s="31"/>
      <c r="T16" s="31"/>
      <c r="U16" s="31"/>
    </row>
    <row r="17" spans="1:21" ht="24" x14ac:dyDescent="0.2">
      <c r="A17" s="50" t="s">
        <v>66</v>
      </c>
      <c r="C17" s="31">
        <v>0</v>
      </c>
      <c r="D17" s="31"/>
      <c r="E17" s="31">
        <v>0</v>
      </c>
      <c r="F17" s="31"/>
      <c r="G17" s="31">
        <v>0</v>
      </c>
      <c r="H17" s="31"/>
      <c r="I17" s="31">
        <v>0</v>
      </c>
      <c r="J17" s="31"/>
      <c r="K17" s="31">
        <v>200405</v>
      </c>
      <c r="L17" s="31"/>
      <c r="M17" s="31">
        <v>4623724261</v>
      </c>
      <c r="N17" s="31"/>
      <c r="O17" s="31">
        <v>4569089226</v>
      </c>
      <c r="P17" s="31"/>
      <c r="Q17" s="31">
        <v>54635035</v>
      </c>
      <c r="S17" s="31"/>
      <c r="T17" s="31"/>
      <c r="U17" s="31"/>
    </row>
    <row r="18" spans="1:21" ht="24" x14ac:dyDescent="0.2">
      <c r="A18" s="50" t="s">
        <v>92</v>
      </c>
      <c r="C18" s="31">
        <v>0</v>
      </c>
      <c r="D18" s="31"/>
      <c r="E18" s="31">
        <v>0</v>
      </c>
      <c r="F18" s="31"/>
      <c r="G18" s="31">
        <v>0</v>
      </c>
      <c r="H18" s="31"/>
      <c r="I18" s="31">
        <v>0</v>
      </c>
      <c r="J18" s="31"/>
      <c r="K18" s="31">
        <v>14111</v>
      </c>
      <c r="L18" s="31"/>
      <c r="M18" s="31">
        <v>875551827</v>
      </c>
      <c r="N18" s="31"/>
      <c r="O18" s="31">
        <v>915062105</v>
      </c>
      <c r="P18" s="31"/>
      <c r="Q18" s="31">
        <v>-39510278</v>
      </c>
      <c r="S18" s="31"/>
      <c r="T18" s="31"/>
      <c r="U18" s="31"/>
    </row>
    <row r="19" spans="1:21" ht="24" x14ac:dyDescent="0.2">
      <c r="A19" s="50" t="s">
        <v>85</v>
      </c>
      <c r="C19" s="31">
        <v>0</v>
      </c>
      <c r="D19" s="31"/>
      <c r="E19" s="31">
        <v>0</v>
      </c>
      <c r="F19" s="31"/>
      <c r="G19" s="31">
        <v>0</v>
      </c>
      <c r="H19" s="31"/>
      <c r="I19" s="31">
        <v>0</v>
      </c>
      <c r="J19" s="31"/>
      <c r="K19" s="31">
        <v>500000</v>
      </c>
      <c r="L19" s="31"/>
      <c r="M19" s="31">
        <v>1112838994</v>
      </c>
      <c r="N19" s="31"/>
      <c r="O19" s="31">
        <v>1549268635</v>
      </c>
      <c r="P19" s="31"/>
      <c r="Q19" s="31">
        <v>-436429641</v>
      </c>
      <c r="S19" s="31"/>
      <c r="T19" s="31"/>
      <c r="U19" s="31"/>
    </row>
    <row r="20" spans="1:21" ht="24" x14ac:dyDescent="0.2">
      <c r="A20" s="50" t="s">
        <v>76</v>
      </c>
      <c r="C20" s="31">
        <v>0</v>
      </c>
      <c r="D20" s="31"/>
      <c r="E20" s="31">
        <v>0</v>
      </c>
      <c r="F20" s="31"/>
      <c r="G20" s="31">
        <v>0</v>
      </c>
      <c r="H20" s="31"/>
      <c r="I20" s="31">
        <v>0</v>
      </c>
      <c r="J20" s="31"/>
      <c r="K20" s="31">
        <v>5223349</v>
      </c>
      <c r="L20" s="31"/>
      <c r="M20" s="31">
        <v>28803196674</v>
      </c>
      <c r="N20" s="31"/>
      <c r="O20" s="31">
        <v>30559707959</v>
      </c>
      <c r="P20" s="31"/>
      <c r="Q20" s="31">
        <v>-1756511285</v>
      </c>
      <c r="S20" s="31"/>
      <c r="T20" s="31"/>
      <c r="U20" s="31"/>
    </row>
    <row r="21" spans="1:21" ht="24" x14ac:dyDescent="0.2">
      <c r="A21" s="50" t="s">
        <v>59</v>
      </c>
      <c r="C21" s="31">
        <v>0</v>
      </c>
      <c r="D21" s="31"/>
      <c r="E21" s="31">
        <v>0</v>
      </c>
      <c r="F21" s="31"/>
      <c r="G21" s="31">
        <v>0</v>
      </c>
      <c r="H21" s="31"/>
      <c r="I21" s="31">
        <v>0</v>
      </c>
      <c r="J21" s="31"/>
      <c r="K21" s="31">
        <v>780000</v>
      </c>
      <c r="L21" s="31"/>
      <c r="M21" s="31">
        <v>2598296013</v>
      </c>
      <c r="N21" s="31"/>
      <c r="O21" s="31">
        <v>1640268010</v>
      </c>
      <c r="P21" s="31"/>
      <c r="Q21" s="31">
        <v>958028003</v>
      </c>
      <c r="S21" s="31"/>
      <c r="T21" s="31"/>
      <c r="U21" s="31"/>
    </row>
    <row r="22" spans="1:21" ht="24" x14ac:dyDescent="0.2">
      <c r="A22" s="50" t="s">
        <v>113</v>
      </c>
      <c r="C22" s="31">
        <v>0</v>
      </c>
      <c r="D22" s="31"/>
      <c r="E22" s="31">
        <v>0</v>
      </c>
      <c r="F22" s="31"/>
      <c r="G22" s="31">
        <v>0</v>
      </c>
      <c r="H22" s="31"/>
      <c r="I22" s="31">
        <v>0</v>
      </c>
      <c r="J22" s="31"/>
      <c r="K22" s="31">
        <v>74800000</v>
      </c>
      <c r="L22" s="31"/>
      <c r="M22" s="31">
        <v>732421219507</v>
      </c>
      <c r="N22" s="31"/>
      <c r="O22" s="31">
        <v>732421219507</v>
      </c>
      <c r="P22" s="31"/>
      <c r="Q22" s="31">
        <v>0</v>
      </c>
      <c r="S22" s="31"/>
      <c r="T22" s="31"/>
      <c r="U22" s="31"/>
    </row>
    <row r="23" spans="1:21" ht="24" x14ac:dyDescent="0.2">
      <c r="A23" s="50" t="s">
        <v>114</v>
      </c>
      <c r="C23" s="31">
        <v>0</v>
      </c>
      <c r="D23" s="31"/>
      <c r="E23" s="31">
        <v>0</v>
      </c>
      <c r="F23" s="31"/>
      <c r="G23" s="31">
        <v>0</v>
      </c>
      <c r="H23" s="31"/>
      <c r="I23" s="31">
        <v>0</v>
      </c>
      <c r="J23" s="31"/>
      <c r="K23" s="31">
        <v>100000</v>
      </c>
      <c r="L23" s="31"/>
      <c r="M23" s="31">
        <v>634203900</v>
      </c>
      <c r="N23" s="31"/>
      <c r="O23" s="31">
        <v>626580928</v>
      </c>
      <c r="P23" s="31"/>
      <c r="Q23" s="31">
        <v>7622972</v>
      </c>
      <c r="S23" s="31"/>
      <c r="T23" s="31"/>
      <c r="U23" s="31"/>
    </row>
    <row r="24" spans="1:21" ht="24" x14ac:dyDescent="0.2">
      <c r="A24" s="50" t="s">
        <v>81</v>
      </c>
      <c r="C24" s="31">
        <v>0</v>
      </c>
      <c r="D24" s="31"/>
      <c r="E24" s="31">
        <v>0</v>
      </c>
      <c r="F24" s="31"/>
      <c r="G24" s="31">
        <v>0</v>
      </c>
      <c r="H24" s="31"/>
      <c r="I24" s="31">
        <v>0</v>
      </c>
      <c r="J24" s="31"/>
      <c r="K24" s="31">
        <v>225609</v>
      </c>
      <c r="L24" s="31"/>
      <c r="M24" s="31">
        <v>3608341824</v>
      </c>
      <c r="N24" s="31"/>
      <c r="O24" s="31">
        <v>3748938586</v>
      </c>
      <c r="P24" s="31"/>
      <c r="Q24" s="31">
        <v>-140596762</v>
      </c>
      <c r="S24" s="31"/>
      <c r="T24" s="31"/>
      <c r="U24" s="31"/>
    </row>
    <row r="25" spans="1:21" ht="24" x14ac:dyDescent="0.2">
      <c r="A25" s="50" t="s">
        <v>80</v>
      </c>
      <c r="C25" s="31">
        <v>0</v>
      </c>
      <c r="D25" s="31"/>
      <c r="E25" s="31">
        <v>0</v>
      </c>
      <c r="F25" s="31"/>
      <c r="G25" s="31">
        <v>0</v>
      </c>
      <c r="H25" s="31"/>
      <c r="I25" s="31">
        <v>0</v>
      </c>
      <c r="J25" s="31"/>
      <c r="K25" s="31">
        <v>1298192</v>
      </c>
      <c r="L25" s="31"/>
      <c r="M25" s="31">
        <v>10147035002</v>
      </c>
      <c r="N25" s="31"/>
      <c r="O25" s="31">
        <v>10632706254</v>
      </c>
      <c r="P25" s="31"/>
      <c r="Q25" s="31">
        <v>-485671252</v>
      </c>
      <c r="S25" s="31"/>
      <c r="T25" s="31"/>
      <c r="U25" s="31"/>
    </row>
    <row r="26" spans="1:21" ht="24" x14ac:dyDescent="0.2">
      <c r="A26" s="50" t="s">
        <v>61</v>
      </c>
      <c r="C26" s="31">
        <v>0</v>
      </c>
      <c r="D26" s="31"/>
      <c r="E26" s="31">
        <v>0</v>
      </c>
      <c r="F26" s="31"/>
      <c r="G26" s="31">
        <v>0</v>
      </c>
      <c r="H26" s="31"/>
      <c r="I26" s="31">
        <v>0</v>
      </c>
      <c r="J26" s="31"/>
      <c r="K26" s="31">
        <v>70000</v>
      </c>
      <c r="L26" s="31"/>
      <c r="M26" s="31">
        <v>564989839</v>
      </c>
      <c r="N26" s="31"/>
      <c r="O26" s="31">
        <v>608495455</v>
      </c>
      <c r="P26" s="31"/>
      <c r="Q26" s="31">
        <v>-43505616</v>
      </c>
      <c r="S26" s="31"/>
      <c r="T26" s="31"/>
      <c r="U26" s="31"/>
    </row>
    <row r="27" spans="1:21" ht="24" x14ac:dyDescent="0.2">
      <c r="A27" s="50" t="s">
        <v>84</v>
      </c>
      <c r="C27" s="31">
        <v>0</v>
      </c>
      <c r="D27" s="31"/>
      <c r="E27" s="31">
        <v>0</v>
      </c>
      <c r="F27" s="31"/>
      <c r="G27" s="31">
        <v>0</v>
      </c>
      <c r="H27" s="31"/>
      <c r="I27" s="31">
        <v>0</v>
      </c>
      <c r="J27" s="31"/>
      <c r="K27" s="31">
        <v>1479307</v>
      </c>
      <c r="L27" s="31"/>
      <c r="M27" s="31">
        <v>74491833695</v>
      </c>
      <c r="N27" s="31"/>
      <c r="O27" s="31">
        <v>68778048731</v>
      </c>
      <c r="P27" s="31"/>
      <c r="Q27" s="31">
        <v>5713784964</v>
      </c>
      <c r="S27" s="31"/>
      <c r="T27" s="31"/>
      <c r="U27" s="31"/>
    </row>
    <row r="28" spans="1:21" ht="24" x14ac:dyDescent="0.2">
      <c r="A28" s="50" t="s">
        <v>87</v>
      </c>
      <c r="C28" s="31">
        <v>0</v>
      </c>
      <c r="D28" s="31"/>
      <c r="E28" s="31">
        <v>0</v>
      </c>
      <c r="F28" s="31"/>
      <c r="G28" s="31">
        <v>0</v>
      </c>
      <c r="H28" s="31"/>
      <c r="I28" s="31">
        <v>0</v>
      </c>
      <c r="J28" s="31"/>
      <c r="K28" s="31">
        <v>545778</v>
      </c>
      <c r="L28" s="31"/>
      <c r="M28" s="31">
        <v>23855245649</v>
      </c>
      <c r="N28" s="31"/>
      <c r="O28" s="31">
        <v>23503304118</v>
      </c>
      <c r="P28" s="31"/>
      <c r="Q28" s="31">
        <v>351941531</v>
      </c>
      <c r="S28" s="31"/>
      <c r="T28" s="31"/>
      <c r="U28" s="31"/>
    </row>
    <row r="29" spans="1:21" ht="24" x14ac:dyDescent="0.2">
      <c r="A29" s="52" t="s">
        <v>65</v>
      </c>
      <c r="B29" s="62"/>
      <c r="C29" s="63">
        <v>188941</v>
      </c>
      <c r="D29" s="63"/>
      <c r="E29" s="63">
        <v>7632887114</v>
      </c>
      <c r="F29" s="63"/>
      <c r="G29" s="63">
        <v>5689218611</v>
      </c>
      <c r="H29" s="63"/>
      <c r="I29" s="63">
        <v>1943668503</v>
      </c>
      <c r="J29" s="31"/>
      <c r="K29" s="31">
        <v>577462</v>
      </c>
      <c r="L29" s="31"/>
      <c r="M29" s="31">
        <v>18833983132</v>
      </c>
      <c r="N29" s="31"/>
      <c r="O29" s="31">
        <v>16206445004</v>
      </c>
      <c r="P29" s="31"/>
      <c r="Q29" s="31">
        <v>2627538128</v>
      </c>
      <c r="S29" s="31"/>
      <c r="T29" s="31"/>
      <c r="U29" s="31"/>
    </row>
    <row r="30" spans="1:21" ht="24" x14ac:dyDescent="0.2">
      <c r="A30" s="50" t="s">
        <v>67</v>
      </c>
      <c r="C30" s="31">
        <v>0</v>
      </c>
      <c r="D30" s="31"/>
      <c r="E30" s="31">
        <v>0</v>
      </c>
      <c r="F30" s="31"/>
      <c r="G30" s="31">
        <v>0</v>
      </c>
      <c r="H30" s="31"/>
      <c r="I30" s="31">
        <v>0</v>
      </c>
      <c r="J30" s="31"/>
      <c r="K30" s="31">
        <v>920501</v>
      </c>
      <c r="L30" s="31"/>
      <c r="M30" s="31">
        <v>11927444794</v>
      </c>
      <c r="N30" s="31"/>
      <c r="O30" s="31">
        <v>14574922026</v>
      </c>
      <c r="P30" s="31"/>
      <c r="Q30" s="31">
        <v>-2647477232</v>
      </c>
      <c r="S30" s="31"/>
      <c r="T30" s="31"/>
      <c r="U30" s="31"/>
    </row>
    <row r="31" spans="1:21" ht="24" x14ac:dyDescent="0.2">
      <c r="A31" s="50" t="s">
        <v>72</v>
      </c>
      <c r="C31" s="31">
        <v>0</v>
      </c>
      <c r="D31" s="31"/>
      <c r="E31" s="31">
        <v>0</v>
      </c>
      <c r="F31" s="31"/>
      <c r="G31" s="31">
        <v>0</v>
      </c>
      <c r="H31" s="31"/>
      <c r="I31" s="31">
        <v>0</v>
      </c>
      <c r="J31" s="31"/>
      <c r="K31" s="31">
        <v>226655</v>
      </c>
      <c r="L31" s="31"/>
      <c r="M31" s="31">
        <v>7726415844</v>
      </c>
      <c r="N31" s="31"/>
      <c r="O31" s="31">
        <v>8270754071</v>
      </c>
      <c r="P31" s="31"/>
      <c r="Q31" s="31">
        <v>-544338227</v>
      </c>
      <c r="S31" s="31"/>
      <c r="T31" s="31"/>
      <c r="U31" s="31"/>
    </row>
    <row r="32" spans="1:21" ht="24" x14ac:dyDescent="0.2">
      <c r="A32" s="50" t="s">
        <v>69</v>
      </c>
      <c r="C32" s="31">
        <v>0</v>
      </c>
      <c r="D32" s="31"/>
      <c r="E32" s="31">
        <v>0</v>
      </c>
      <c r="F32" s="31"/>
      <c r="G32" s="31">
        <v>0</v>
      </c>
      <c r="H32" s="31"/>
      <c r="I32" s="31">
        <v>0</v>
      </c>
      <c r="J32" s="31"/>
      <c r="K32" s="31">
        <v>414366</v>
      </c>
      <c r="L32" s="31"/>
      <c r="M32" s="31">
        <v>14808344731</v>
      </c>
      <c r="N32" s="31"/>
      <c r="O32" s="31">
        <v>21886159963</v>
      </c>
      <c r="P32" s="31"/>
      <c r="Q32" s="31">
        <v>-7077815232</v>
      </c>
      <c r="S32" s="31"/>
      <c r="T32" s="31"/>
      <c r="U32" s="31"/>
    </row>
    <row r="33" spans="1:21" ht="24" x14ac:dyDescent="0.2">
      <c r="A33" s="50" t="s">
        <v>42</v>
      </c>
      <c r="C33" s="31">
        <v>0</v>
      </c>
      <c r="D33" s="31"/>
      <c r="E33" s="31">
        <v>0</v>
      </c>
      <c r="F33" s="31"/>
      <c r="G33" s="31">
        <v>0</v>
      </c>
      <c r="H33" s="31"/>
      <c r="I33" s="31">
        <v>0</v>
      </c>
      <c r="J33" s="31"/>
      <c r="K33" s="31">
        <v>375000</v>
      </c>
      <c r="L33" s="31"/>
      <c r="M33" s="31">
        <v>3031700323</v>
      </c>
      <c r="N33" s="31"/>
      <c r="O33" s="31">
        <v>3159115875</v>
      </c>
      <c r="P33" s="31"/>
      <c r="Q33" s="31">
        <v>-127415552</v>
      </c>
      <c r="S33" s="31"/>
      <c r="T33" s="31"/>
      <c r="U33" s="31"/>
    </row>
    <row r="34" spans="1:21" ht="24" x14ac:dyDescent="0.2">
      <c r="A34" s="50" t="s">
        <v>71</v>
      </c>
      <c r="C34" s="31">
        <v>0</v>
      </c>
      <c r="D34" s="31"/>
      <c r="E34" s="31">
        <v>0</v>
      </c>
      <c r="F34" s="31"/>
      <c r="G34" s="31">
        <v>0</v>
      </c>
      <c r="H34" s="31"/>
      <c r="I34" s="31">
        <v>0</v>
      </c>
      <c r="J34" s="31"/>
      <c r="K34" s="31">
        <v>59991</v>
      </c>
      <c r="L34" s="31"/>
      <c r="M34" s="31">
        <v>1283327309</v>
      </c>
      <c r="N34" s="31"/>
      <c r="O34" s="31">
        <v>1601445628</v>
      </c>
      <c r="P34" s="31"/>
      <c r="Q34" s="31">
        <v>-318118319</v>
      </c>
      <c r="S34" s="31"/>
      <c r="T34" s="31"/>
      <c r="U34" s="31"/>
    </row>
    <row r="35" spans="1:21" ht="24" x14ac:dyDescent="0.2">
      <c r="A35" s="52" t="s">
        <v>82</v>
      </c>
      <c r="C35" s="31">
        <v>0</v>
      </c>
      <c r="D35" s="31"/>
      <c r="E35" s="31">
        <v>0</v>
      </c>
      <c r="F35" s="31"/>
      <c r="G35" s="31">
        <v>0</v>
      </c>
      <c r="H35" s="31"/>
      <c r="I35" s="31">
        <v>0</v>
      </c>
      <c r="J35" s="31"/>
      <c r="K35" s="31">
        <v>594213</v>
      </c>
      <c r="L35" s="31"/>
      <c r="M35" s="31">
        <v>26328498623</v>
      </c>
      <c r="N35" s="31"/>
      <c r="O35" s="31">
        <v>19817543217</v>
      </c>
      <c r="P35" s="31"/>
      <c r="Q35" s="31">
        <v>6510955406</v>
      </c>
      <c r="S35" s="31"/>
      <c r="T35" s="31"/>
      <c r="U35" s="31"/>
    </row>
    <row r="36" spans="1:21" ht="24.75" thickBot="1" x14ac:dyDescent="0.25">
      <c r="A36" s="52" t="s">
        <v>83</v>
      </c>
      <c r="C36" s="31">
        <v>0</v>
      </c>
      <c r="D36" s="31"/>
      <c r="E36" s="31">
        <v>0</v>
      </c>
      <c r="F36" s="31"/>
      <c r="G36" s="31">
        <v>0</v>
      </c>
      <c r="H36" s="31"/>
      <c r="I36" s="31">
        <v>0</v>
      </c>
      <c r="J36" s="31"/>
      <c r="K36" s="31">
        <v>871639</v>
      </c>
      <c r="L36" s="31"/>
      <c r="M36" s="31">
        <v>26555773577</v>
      </c>
      <c r="N36" s="31"/>
      <c r="O36" s="31">
        <v>24843922632</v>
      </c>
      <c r="P36" s="31"/>
      <c r="Q36" s="31">
        <v>1711850945</v>
      </c>
      <c r="S36" s="31"/>
      <c r="T36" s="31"/>
      <c r="U36" s="31"/>
    </row>
    <row r="37" spans="1:21" ht="23.25" thickBot="1" x14ac:dyDescent="0.25">
      <c r="A37" s="26" t="s">
        <v>15</v>
      </c>
      <c r="C37" s="26" t="s">
        <v>15</v>
      </c>
      <c r="E37" s="30">
        <f>SUM(E8:E36)</f>
        <v>7632887114</v>
      </c>
      <c r="G37" s="30">
        <f>SUM(G8:G36)</f>
        <v>5689218611</v>
      </c>
      <c r="I37" s="30">
        <f>SUM(I8:I36)</f>
        <v>1943668503</v>
      </c>
      <c r="K37" s="26" t="s">
        <v>15</v>
      </c>
      <c r="M37" s="30">
        <f>SUM(M8:M36)</f>
        <v>1479835837541</v>
      </c>
      <c r="O37" s="30">
        <f>SUM(O8:O36)</f>
        <v>1462075192667</v>
      </c>
      <c r="Q37" s="47">
        <f>SUM(Q8:Q36)</f>
        <v>17760644874</v>
      </c>
      <c r="S37" s="31"/>
      <c r="T37" s="31"/>
    </row>
    <row r="38" spans="1:21" ht="23.25" thickTop="1" x14ac:dyDescent="0.2">
      <c r="Q38" s="28"/>
    </row>
    <row r="39" spans="1:21" x14ac:dyDescent="0.2">
      <c r="M39" s="28"/>
      <c r="O39" s="28"/>
    </row>
    <row r="40" spans="1:21" x14ac:dyDescent="0.2">
      <c r="M40" s="28"/>
    </row>
    <row r="43" spans="1:21" x14ac:dyDescent="0.2">
      <c r="Q43" s="28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sheetPr>
    <tabColor rgb="FF7030A0"/>
  </sheetPr>
  <dimension ref="A1:Q43"/>
  <sheetViews>
    <sheetView rightToLeft="1" topLeftCell="A19" zoomScale="85" zoomScaleNormal="85" workbookViewId="0">
      <selection activeCell="M36" sqref="M36"/>
    </sheetView>
  </sheetViews>
  <sheetFormatPr defaultRowHeight="18.75" x14ac:dyDescent="0.2"/>
  <cols>
    <col min="1" max="1" width="37.375" style="24" bestFit="1" customWidth="1"/>
    <col min="2" max="2" width="0.875" style="24" customWidth="1"/>
    <col min="3" max="3" width="16.625" style="24" customWidth="1"/>
    <col min="4" max="4" width="0.875" style="24" customWidth="1"/>
    <col min="5" max="5" width="20.125" style="24" customWidth="1"/>
    <col min="6" max="6" width="0.875" style="24" customWidth="1"/>
    <col min="7" max="7" width="20.125" style="24" customWidth="1"/>
    <col min="8" max="8" width="0.875" style="24" customWidth="1"/>
    <col min="9" max="9" width="30.25" style="24" bestFit="1" customWidth="1"/>
    <col min="10" max="10" width="0.875" style="24" customWidth="1"/>
    <col min="11" max="11" width="16.625" style="24" customWidth="1"/>
    <col min="12" max="12" width="0.875" style="24" customWidth="1"/>
    <col min="13" max="13" width="20.125" style="24" customWidth="1"/>
    <col min="14" max="14" width="0.875" style="24" customWidth="1"/>
    <col min="15" max="15" width="20.125" style="24" customWidth="1"/>
    <col min="16" max="16" width="0.875" style="24" customWidth="1"/>
    <col min="17" max="17" width="29.75" style="24" customWidth="1"/>
    <col min="18" max="18" width="0.875" style="24" customWidth="1"/>
    <col min="19" max="16384" width="9" style="24"/>
  </cols>
  <sheetData>
    <row r="1" spans="1:17" x14ac:dyDescent="0.2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17" ht="26.25" x14ac:dyDescent="0.2">
      <c r="A2" s="75" t="s">
        <v>0</v>
      </c>
      <c r="B2" s="75" t="s">
        <v>0</v>
      </c>
      <c r="C2" s="75" t="s">
        <v>0</v>
      </c>
      <c r="D2" s="75" t="s">
        <v>0</v>
      </c>
      <c r="E2" s="75" t="s">
        <v>0</v>
      </c>
      <c r="F2" s="75" t="s">
        <v>0</v>
      </c>
      <c r="G2" s="75" t="s">
        <v>0</v>
      </c>
      <c r="H2" s="75" t="s">
        <v>0</v>
      </c>
      <c r="I2" s="75" t="s">
        <v>0</v>
      </c>
      <c r="J2" s="75" t="s">
        <v>0</v>
      </c>
      <c r="K2" s="75" t="s">
        <v>0</v>
      </c>
      <c r="L2" s="75" t="s">
        <v>0</v>
      </c>
      <c r="M2" s="75" t="s">
        <v>0</v>
      </c>
      <c r="N2" s="75" t="s">
        <v>0</v>
      </c>
      <c r="O2" s="75" t="s">
        <v>0</v>
      </c>
      <c r="P2" s="75" t="s">
        <v>0</v>
      </c>
      <c r="Q2" s="75" t="s">
        <v>0</v>
      </c>
    </row>
    <row r="3" spans="1:17" ht="26.25" x14ac:dyDescent="0.2">
      <c r="A3" s="75" t="s">
        <v>25</v>
      </c>
      <c r="B3" s="75" t="s">
        <v>25</v>
      </c>
      <c r="C3" s="75" t="s">
        <v>25</v>
      </c>
      <c r="D3" s="75" t="s">
        <v>25</v>
      </c>
      <c r="E3" s="75" t="s">
        <v>25</v>
      </c>
      <c r="F3" s="75" t="s">
        <v>25</v>
      </c>
      <c r="G3" s="75" t="s">
        <v>25</v>
      </c>
      <c r="H3" s="75" t="s">
        <v>25</v>
      </c>
      <c r="I3" s="75" t="s">
        <v>25</v>
      </c>
      <c r="J3" s="75" t="s">
        <v>25</v>
      </c>
      <c r="K3" s="75" t="s">
        <v>25</v>
      </c>
      <c r="L3" s="75" t="s">
        <v>25</v>
      </c>
      <c r="M3" s="75" t="s">
        <v>25</v>
      </c>
      <c r="N3" s="75" t="s">
        <v>25</v>
      </c>
      <c r="O3" s="75" t="s">
        <v>25</v>
      </c>
      <c r="P3" s="75" t="s">
        <v>25</v>
      </c>
      <c r="Q3" s="75" t="s">
        <v>25</v>
      </c>
    </row>
    <row r="4" spans="1:17" ht="26.25" x14ac:dyDescent="0.2">
      <c r="A4" s="75" t="s">
        <v>2</v>
      </c>
      <c r="B4" s="75" t="s">
        <v>2</v>
      </c>
      <c r="C4" s="75" t="s">
        <v>2</v>
      </c>
      <c r="D4" s="75" t="s">
        <v>2</v>
      </c>
      <c r="E4" s="75" t="s">
        <v>2</v>
      </c>
      <c r="F4" s="75" t="s">
        <v>2</v>
      </c>
      <c r="G4" s="75" t="s">
        <v>2</v>
      </c>
      <c r="H4" s="75" t="s">
        <v>2</v>
      </c>
      <c r="I4" s="75" t="s">
        <v>2</v>
      </c>
      <c r="J4" s="75" t="s">
        <v>2</v>
      </c>
      <c r="K4" s="75" t="s">
        <v>2</v>
      </c>
      <c r="L4" s="75" t="s">
        <v>2</v>
      </c>
      <c r="M4" s="75" t="s">
        <v>2</v>
      </c>
      <c r="N4" s="75" t="s">
        <v>2</v>
      </c>
      <c r="O4" s="75" t="s">
        <v>2</v>
      </c>
      <c r="P4" s="75" t="s">
        <v>2</v>
      </c>
      <c r="Q4" s="75" t="s">
        <v>2</v>
      </c>
    </row>
    <row r="6" spans="1:17" ht="27" thickBot="1" x14ac:dyDescent="0.25">
      <c r="A6" s="76" t="s">
        <v>3</v>
      </c>
      <c r="C6" s="76" t="s">
        <v>27</v>
      </c>
      <c r="D6" s="76" t="s">
        <v>27</v>
      </c>
      <c r="E6" s="76" t="s">
        <v>27</v>
      </c>
      <c r="F6" s="76" t="s">
        <v>27</v>
      </c>
      <c r="G6" s="76" t="s">
        <v>27</v>
      </c>
      <c r="H6" s="76" t="s">
        <v>27</v>
      </c>
      <c r="I6" s="76" t="s">
        <v>27</v>
      </c>
      <c r="K6" s="76" t="s">
        <v>28</v>
      </c>
      <c r="L6" s="76" t="s">
        <v>28</v>
      </c>
      <c r="M6" s="76" t="s">
        <v>28</v>
      </c>
      <c r="N6" s="76" t="s">
        <v>28</v>
      </c>
      <c r="O6" s="76" t="s">
        <v>28</v>
      </c>
      <c r="P6" s="76" t="s">
        <v>28</v>
      </c>
      <c r="Q6" s="76" t="s">
        <v>28</v>
      </c>
    </row>
    <row r="7" spans="1:17" ht="27" thickBot="1" x14ac:dyDescent="0.25">
      <c r="A7" s="76" t="s">
        <v>3</v>
      </c>
      <c r="C7" s="23" t="s">
        <v>7</v>
      </c>
      <c r="E7" s="23" t="s">
        <v>43</v>
      </c>
      <c r="G7" s="23" t="s">
        <v>44</v>
      </c>
      <c r="I7" s="23" t="s">
        <v>45</v>
      </c>
      <c r="K7" s="23" t="s">
        <v>7</v>
      </c>
      <c r="M7" s="23" t="s">
        <v>43</v>
      </c>
      <c r="O7" s="23" t="s">
        <v>44</v>
      </c>
      <c r="Q7" s="23" t="s">
        <v>45</v>
      </c>
    </row>
    <row r="8" spans="1:17" ht="21" x14ac:dyDescent="0.2">
      <c r="A8" s="4" t="s">
        <v>88</v>
      </c>
      <c r="B8" s="33"/>
      <c r="C8" s="34">
        <v>30000000</v>
      </c>
      <c r="D8" s="34"/>
      <c r="E8" s="34">
        <v>127874592000</v>
      </c>
      <c r="F8" s="34"/>
      <c r="G8" s="34">
        <v>110877341790</v>
      </c>
      <c r="H8" s="34"/>
      <c r="I8" s="34">
        <v>16997250210</v>
      </c>
      <c r="J8" s="34"/>
      <c r="K8" s="34">
        <v>30000000</v>
      </c>
      <c r="L8" s="34"/>
      <c r="M8" s="34">
        <v>127874592000</v>
      </c>
      <c r="N8" s="34"/>
      <c r="O8" s="34">
        <v>108818312649</v>
      </c>
      <c r="P8" s="34"/>
      <c r="Q8" s="34">
        <v>19056279351</v>
      </c>
    </row>
    <row r="9" spans="1:17" ht="21" x14ac:dyDescent="0.2">
      <c r="A9" s="4" t="s">
        <v>63</v>
      </c>
      <c r="B9" s="33"/>
      <c r="C9" s="34">
        <v>13102698</v>
      </c>
      <c r="D9" s="34"/>
      <c r="E9" s="34">
        <v>317803581504</v>
      </c>
      <c r="F9" s="34"/>
      <c r="G9" s="34">
        <v>317282592026</v>
      </c>
      <c r="H9" s="34"/>
      <c r="I9" s="34">
        <v>520989478</v>
      </c>
      <c r="J9" s="34"/>
      <c r="K9" s="34">
        <v>13102698</v>
      </c>
      <c r="L9" s="34"/>
      <c r="M9" s="34">
        <v>317803581504</v>
      </c>
      <c r="N9" s="34"/>
      <c r="O9" s="34">
        <v>292274981281</v>
      </c>
      <c r="P9" s="34"/>
      <c r="Q9" s="34">
        <v>25528600223</v>
      </c>
    </row>
    <row r="10" spans="1:17" ht="21" x14ac:dyDescent="0.2">
      <c r="A10" s="4" t="s">
        <v>91</v>
      </c>
      <c r="B10" s="33"/>
      <c r="C10" s="34">
        <v>2194711</v>
      </c>
      <c r="D10" s="34"/>
      <c r="E10" s="34">
        <v>116980205417</v>
      </c>
      <c r="F10" s="34"/>
      <c r="G10" s="34">
        <v>98927745513</v>
      </c>
      <c r="H10" s="34"/>
      <c r="I10" s="34">
        <v>18052459904</v>
      </c>
      <c r="J10" s="34"/>
      <c r="K10" s="34">
        <v>2194711</v>
      </c>
      <c r="L10" s="34"/>
      <c r="M10" s="34">
        <v>116980205417</v>
      </c>
      <c r="N10" s="34"/>
      <c r="O10" s="34">
        <v>66853436064</v>
      </c>
      <c r="P10" s="34"/>
      <c r="Q10" s="34">
        <v>50126769353</v>
      </c>
    </row>
    <row r="11" spans="1:17" ht="21" x14ac:dyDescent="0.2">
      <c r="A11" s="4" t="s">
        <v>60</v>
      </c>
      <c r="B11" s="33"/>
      <c r="C11" s="34">
        <v>1500000</v>
      </c>
      <c r="D11" s="34"/>
      <c r="E11" s="34">
        <v>59941215000</v>
      </c>
      <c r="F11" s="34"/>
      <c r="G11" s="34">
        <v>50673614377</v>
      </c>
      <c r="H11" s="34"/>
      <c r="I11" s="34">
        <v>9267600623</v>
      </c>
      <c r="J11" s="34"/>
      <c r="K11" s="34">
        <v>1500000</v>
      </c>
      <c r="L11" s="34"/>
      <c r="M11" s="34">
        <v>59941215000</v>
      </c>
      <c r="N11" s="34"/>
      <c r="O11" s="34">
        <v>54131406722</v>
      </c>
      <c r="P11" s="34"/>
      <c r="Q11" s="34">
        <v>5809808278</v>
      </c>
    </row>
    <row r="12" spans="1:17" ht="21" x14ac:dyDescent="0.2">
      <c r="A12" s="4" t="s">
        <v>74</v>
      </c>
      <c r="B12" s="33"/>
      <c r="C12" s="34">
        <v>1000000</v>
      </c>
      <c r="D12" s="34"/>
      <c r="E12" s="34">
        <v>13161222000</v>
      </c>
      <c r="F12" s="34"/>
      <c r="G12" s="34">
        <v>11312289000</v>
      </c>
      <c r="H12" s="34"/>
      <c r="I12" s="34">
        <v>1848933000</v>
      </c>
      <c r="J12" s="34"/>
      <c r="K12" s="34">
        <v>1000000</v>
      </c>
      <c r="L12" s="34"/>
      <c r="M12" s="34">
        <v>13161222000</v>
      </c>
      <c r="N12" s="34"/>
      <c r="O12" s="34">
        <v>18717353600</v>
      </c>
      <c r="P12" s="34"/>
      <c r="Q12" s="34">
        <v>-5556131600</v>
      </c>
    </row>
    <row r="13" spans="1:17" s="54" customFormat="1" ht="21" x14ac:dyDescent="0.2">
      <c r="A13" s="4" t="s">
        <v>86</v>
      </c>
      <c r="B13" s="33"/>
      <c r="C13" s="34">
        <v>6200000</v>
      </c>
      <c r="D13" s="34"/>
      <c r="E13" s="34">
        <v>54112105800</v>
      </c>
      <c r="F13" s="34"/>
      <c r="G13" s="34">
        <v>56515718700</v>
      </c>
      <c r="H13" s="34"/>
      <c r="I13" s="34">
        <v>-2403612900</v>
      </c>
      <c r="J13" s="34"/>
      <c r="K13" s="34">
        <v>6200000</v>
      </c>
      <c r="L13" s="34"/>
      <c r="M13" s="34">
        <v>54112105800</v>
      </c>
      <c r="N13" s="34"/>
      <c r="O13" s="34">
        <v>60173023911</v>
      </c>
      <c r="P13" s="34"/>
      <c r="Q13" s="34">
        <v>-6060918111</v>
      </c>
    </row>
    <row r="14" spans="1:17" s="54" customFormat="1" ht="21" x14ac:dyDescent="0.2">
      <c r="A14" s="4" t="s">
        <v>67</v>
      </c>
      <c r="B14" s="33"/>
      <c r="C14" s="34">
        <v>5300000</v>
      </c>
      <c r="D14" s="34"/>
      <c r="E14" s="34">
        <v>98994457350</v>
      </c>
      <c r="F14" s="34"/>
      <c r="G14" s="34">
        <v>90879588053</v>
      </c>
      <c r="H14" s="34"/>
      <c r="I14" s="34">
        <v>8114869297</v>
      </c>
      <c r="J14" s="34"/>
      <c r="K14" s="34">
        <v>5300000</v>
      </c>
      <c r="L14" s="34"/>
      <c r="M14" s="34">
        <v>98994457350</v>
      </c>
      <c r="N14" s="34"/>
      <c r="O14" s="34">
        <v>84151841479</v>
      </c>
      <c r="P14" s="34"/>
      <c r="Q14" s="34">
        <v>14842615871</v>
      </c>
    </row>
    <row r="15" spans="1:17" s="54" customFormat="1" ht="21" x14ac:dyDescent="0.2">
      <c r="A15" s="4" t="s">
        <v>72</v>
      </c>
      <c r="B15" s="33"/>
      <c r="C15" s="34">
        <v>26500000</v>
      </c>
      <c r="D15" s="34"/>
      <c r="E15" s="34">
        <v>1333711914750</v>
      </c>
      <c r="F15" s="34"/>
      <c r="G15" s="34">
        <v>1036241217954</v>
      </c>
      <c r="H15" s="34"/>
      <c r="I15" s="34">
        <v>297470696796</v>
      </c>
      <c r="J15" s="34"/>
      <c r="K15" s="34">
        <v>26500000</v>
      </c>
      <c r="L15" s="34"/>
      <c r="M15" s="34">
        <v>1333711914750</v>
      </c>
      <c r="N15" s="34"/>
      <c r="O15" s="34">
        <v>976099829459</v>
      </c>
      <c r="P15" s="34"/>
      <c r="Q15" s="34">
        <v>357612085291</v>
      </c>
    </row>
    <row r="16" spans="1:17" s="54" customFormat="1" ht="21" x14ac:dyDescent="0.2">
      <c r="A16" s="4" t="s">
        <v>89</v>
      </c>
      <c r="B16" s="33"/>
      <c r="C16" s="34">
        <v>370000</v>
      </c>
      <c r="D16" s="34"/>
      <c r="E16" s="34">
        <v>74479196250</v>
      </c>
      <c r="F16" s="34"/>
      <c r="G16" s="34">
        <v>58958099550</v>
      </c>
      <c r="H16" s="34"/>
      <c r="I16" s="34">
        <v>15521096700</v>
      </c>
      <c r="J16" s="34"/>
      <c r="K16" s="34">
        <v>370000</v>
      </c>
      <c r="L16" s="34"/>
      <c r="M16" s="34">
        <v>74479196250</v>
      </c>
      <c r="N16" s="34"/>
      <c r="O16" s="34">
        <v>92771540831</v>
      </c>
      <c r="P16" s="34"/>
      <c r="Q16" s="34">
        <v>-18292344581</v>
      </c>
    </row>
    <row r="17" spans="1:17" ht="21" x14ac:dyDescent="0.2">
      <c r="A17" s="4" t="s">
        <v>69</v>
      </c>
      <c r="B17" s="33"/>
      <c r="C17" s="34">
        <v>2824865</v>
      </c>
      <c r="D17" s="34"/>
      <c r="E17" s="34">
        <v>132456051202</v>
      </c>
      <c r="F17" s="34"/>
      <c r="G17" s="34">
        <v>111872993001</v>
      </c>
      <c r="H17" s="34"/>
      <c r="I17" s="34">
        <v>20583058201</v>
      </c>
      <c r="J17" s="34"/>
      <c r="K17" s="34">
        <v>2824865</v>
      </c>
      <c r="L17" s="34"/>
      <c r="M17" s="34">
        <v>132456051202</v>
      </c>
      <c r="N17" s="34"/>
      <c r="O17" s="34">
        <v>149204923430</v>
      </c>
      <c r="P17" s="34"/>
      <c r="Q17" s="34">
        <v>-16748872228</v>
      </c>
    </row>
    <row r="18" spans="1:17" ht="21" x14ac:dyDescent="0.2">
      <c r="A18" s="4" t="s">
        <v>71</v>
      </c>
      <c r="B18" s="33"/>
      <c r="C18" s="34">
        <v>336669</v>
      </c>
      <c r="D18" s="34"/>
      <c r="E18" s="34">
        <v>9768895269</v>
      </c>
      <c r="F18" s="34"/>
      <c r="G18" s="34">
        <v>8622003935</v>
      </c>
      <c r="H18" s="34"/>
      <c r="I18" s="34">
        <v>1146891334</v>
      </c>
      <c r="J18" s="34"/>
      <c r="K18" s="34">
        <v>336669</v>
      </c>
      <c r="L18" s="34"/>
      <c r="M18" s="34">
        <v>9768895269</v>
      </c>
      <c r="N18" s="34"/>
      <c r="O18" s="34">
        <v>8924356929</v>
      </c>
      <c r="P18" s="34"/>
      <c r="Q18" s="34">
        <v>844538340</v>
      </c>
    </row>
    <row r="19" spans="1:17" ht="21" x14ac:dyDescent="0.2">
      <c r="A19" s="4" t="s">
        <v>82</v>
      </c>
      <c r="B19" s="33"/>
      <c r="C19" s="34">
        <v>8000000</v>
      </c>
      <c r="D19" s="34"/>
      <c r="E19" s="34">
        <v>475792092000</v>
      </c>
      <c r="F19" s="34"/>
      <c r="G19" s="34">
        <v>396427140000</v>
      </c>
      <c r="H19" s="34"/>
      <c r="I19" s="34">
        <v>79364952000</v>
      </c>
      <c r="J19" s="34"/>
      <c r="K19" s="34">
        <v>8000000</v>
      </c>
      <c r="L19" s="34"/>
      <c r="M19" s="34">
        <v>475792092000</v>
      </c>
      <c r="N19" s="34"/>
      <c r="O19" s="34">
        <v>275186670037</v>
      </c>
      <c r="P19" s="34"/>
      <c r="Q19" s="34">
        <v>200605421963</v>
      </c>
    </row>
    <row r="20" spans="1:17" ht="21" x14ac:dyDescent="0.2">
      <c r="A20" s="4" t="s">
        <v>83</v>
      </c>
      <c r="B20" s="33"/>
      <c r="C20" s="34">
        <v>11705327</v>
      </c>
      <c r="D20" s="34"/>
      <c r="E20" s="34">
        <v>458213090386</v>
      </c>
      <c r="F20" s="34"/>
      <c r="G20" s="34">
        <v>386942222692</v>
      </c>
      <c r="H20" s="34"/>
      <c r="I20" s="34">
        <v>71270867694</v>
      </c>
      <c r="J20" s="34"/>
      <c r="K20" s="34">
        <v>11705327</v>
      </c>
      <c r="L20" s="34"/>
      <c r="M20" s="34">
        <v>458213090386</v>
      </c>
      <c r="N20" s="34"/>
      <c r="O20" s="34">
        <v>337675882052</v>
      </c>
      <c r="P20" s="34"/>
      <c r="Q20" s="34">
        <v>120537208334</v>
      </c>
    </row>
    <row r="21" spans="1:17" ht="21" x14ac:dyDescent="0.2">
      <c r="A21" s="4" t="s">
        <v>62</v>
      </c>
      <c r="B21" s="33"/>
      <c r="C21" s="34">
        <v>1200000</v>
      </c>
      <c r="D21" s="34"/>
      <c r="E21" s="34">
        <v>7849018800</v>
      </c>
      <c r="F21" s="34"/>
      <c r="G21" s="34">
        <v>6605992800</v>
      </c>
      <c r="H21" s="34"/>
      <c r="I21" s="34">
        <v>1243026000</v>
      </c>
      <c r="J21" s="34"/>
      <c r="K21" s="34">
        <v>1200000</v>
      </c>
      <c r="L21" s="34"/>
      <c r="M21" s="34">
        <v>7849018800</v>
      </c>
      <c r="N21" s="34"/>
      <c r="O21" s="34">
        <v>6605992800</v>
      </c>
      <c r="P21" s="34"/>
      <c r="Q21" s="34">
        <v>1243026000</v>
      </c>
    </row>
    <row r="22" spans="1:17" ht="21" x14ac:dyDescent="0.2">
      <c r="A22" s="4" t="s">
        <v>90</v>
      </c>
      <c r="B22" s="33"/>
      <c r="C22" s="34">
        <v>19500000</v>
      </c>
      <c r="D22" s="34"/>
      <c r="E22" s="34">
        <v>654596835750</v>
      </c>
      <c r="F22" s="34"/>
      <c r="G22" s="34">
        <v>620198366526</v>
      </c>
      <c r="H22" s="34"/>
      <c r="I22" s="34">
        <v>34398469224</v>
      </c>
      <c r="J22" s="34"/>
      <c r="K22" s="34">
        <v>19500000</v>
      </c>
      <c r="L22" s="34"/>
      <c r="M22" s="34">
        <v>654596835750</v>
      </c>
      <c r="N22" s="34"/>
      <c r="O22" s="34">
        <v>444275396688</v>
      </c>
      <c r="P22" s="34"/>
      <c r="Q22" s="34">
        <v>210321439062</v>
      </c>
    </row>
    <row r="23" spans="1:17" ht="21" x14ac:dyDescent="0.2">
      <c r="A23" s="4" t="s">
        <v>73</v>
      </c>
      <c r="B23" s="33"/>
      <c r="C23" s="34">
        <v>1440000</v>
      </c>
      <c r="D23" s="34"/>
      <c r="E23" s="34">
        <v>65273299200</v>
      </c>
      <c r="F23" s="34"/>
      <c r="G23" s="34">
        <v>56223938659</v>
      </c>
      <c r="H23" s="34"/>
      <c r="I23" s="34">
        <v>9049360541</v>
      </c>
      <c r="J23" s="34"/>
      <c r="K23" s="34">
        <v>1440000</v>
      </c>
      <c r="L23" s="34"/>
      <c r="M23" s="34">
        <v>65273299200</v>
      </c>
      <c r="N23" s="34"/>
      <c r="O23" s="34">
        <v>67062304532</v>
      </c>
      <c r="P23" s="34"/>
      <c r="Q23" s="34">
        <v>-1789005332</v>
      </c>
    </row>
    <row r="24" spans="1:17" ht="21" x14ac:dyDescent="0.2">
      <c r="A24" s="4" t="s">
        <v>84</v>
      </c>
      <c r="B24" s="33"/>
      <c r="C24" s="34">
        <v>9000000</v>
      </c>
      <c r="D24" s="34"/>
      <c r="E24" s="34">
        <v>681808954500</v>
      </c>
      <c r="F24" s="34"/>
      <c r="G24" s="34">
        <v>596817679500</v>
      </c>
      <c r="H24" s="34"/>
      <c r="I24" s="34">
        <v>84991275000</v>
      </c>
      <c r="J24" s="34"/>
      <c r="K24" s="34">
        <v>9000000</v>
      </c>
      <c r="L24" s="34"/>
      <c r="M24" s="34">
        <v>681808954500</v>
      </c>
      <c r="N24" s="34"/>
      <c r="O24" s="34">
        <v>420080097750</v>
      </c>
      <c r="P24" s="34"/>
      <c r="Q24" s="34">
        <v>261728856750</v>
      </c>
    </row>
    <row r="25" spans="1:17" ht="21" x14ac:dyDescent="0.2">
      <c r="A25" s="4" t="s">
        <v>87</v>
      </c>
      <c r="B25" s="33"/>
      <c r="C25" s="34">
        <v>52791114</v>
      </c>
      <c r="D25" s="34"/>
      <c r="E25" s="34">
        <v>195371896583</v>
      </c>
      <c r="F25" s="34"/>
      <c r="G25" s="34">
        <v>195371896583</v>
      </c>
      <c r="H25" s="34"/>
      <c r="I25" s="34">
        <v>0</v>
      </c>
      <c r="J25" s="34"/>
      <c r="K25" s="34">
        <v>52791114</v>
      </c>
      <c r="L25" s="34"/>
      <c r="M25" s="34">
        <v>195371896583</v>
      </c>
      <c r="N25" s="34"/>
      <c r="O25" s="34">
        <v>191816327242</v>
      </c>
      <c r="P25" s="34"/>
      <c r="Q25" s="34">
        <v>3555569341</v>
      </c>
    </row>
    <row r="26" spans="1:17" ht="21" x14ac:dyDescent="0.2">
      <c r="A26" s="4" t="s">
        <v>65</v>
      </c>
      <c r="B26" s="33"/>
      <c r="C26" s="34">
        <v>15291297</v>
      </c>
      <c r="D26" s="34"/>
      <c r="E26" s="34">
        <v>594636275185</v>
      </c>
      <c r="F26" s="34"/>
      <c r="G26" s="34">
        <v>546811084153</v>
      </c>
      <c r="H26" s="34"/>
      <c r="I26" s="34">
        <v>47825191032</v>
      </c>
      <c r="J26" s="34"/>
      <c r="K26" s="34">
        <v>15291297</v>
      </c>
      <c r="L26" s="34"/>
      <c r="M26" s="34">
        <v>594636275185</v>
      </c>
      <c r="N26" s="34"/>
      <c r="O26" s="34">
        <v>460437551926</v>
      </c>
      <c r="P26" s="34"/>
      <c r="Q26" s="34">
        <v>134198723259</v>
      </c>
    </row>
    <row r="27" spans="1:17" ht="21" x14ac:dyDescent="0.2">
      <c r="A27" s="4" t="s">
        <v>68</v>
      </c>
      <c r="B27" s="33"/>
      <c r="C27" s="34">
        <v>400000</v>
      </c>
      <c r="D27" s="34"/>
      <c r="E27" s="34">
        <v>10298358000</v>
      </c>
      <c r="F27" s="34"/>
      <c r="G27" s="34">
        <v>8509068000</v>
      </c>
      <c r="H27" s="34"/>
      <c r="I27" s="34">
        <v>1789290000</v>
      </c>
      <c r="J27" s="34"/>
      <c r="K27" s="34">
        <v>400000</v>
      </c>
      <c r="L27" s="34"/>
      <c r="M27" s="34">
        <v>10298358000</v>
      </c>
      <c r="N27" s="34"/>
      <c r="O27" s="34">
        <v>7466773646</v>
      </c>
      <c r="P27" s="34"/>
      <c r="Q27" s="34">
        <v>2831584354</v>
      </c>
    </row>
    <row r="28" spans="1:17" ht="21" x14ac:dyDescent="0.2">
      <c r="A28" s="4" t="s">
        <v>81</v>
      </c>
      <c r="B28" s="33"/>
      <c r="C28" s="34">
        <v>11096790</v>
      </c>
      <c r="D28" s="34"/>
      <c r="E28" s="34">
        <v>255362188903</v>
      </c>
      <c r="F28" s="34"/>
      <c r="G28" s="34">
        <v>201393860288</v>
      </c>
      <c r="H28" s="34"/>
      <c r="I28" s="34">
        <v>53968328615</v>
      </c>
      <c r="J28" s="34"/>
      <c r="K28" s="34">
        <v>11096790</v>
      </c>
      <c r="L28" s="34"/>
      <c r="M28" s="34">
        <v>255362188903</v>
      </c>
      <c r="N28" s="34"/>
      <c r="O28" s="34">
        <v>184858144864</v>
      </c>
      <c r="P28" s="34"/>
      <c r="Q28" s="34">
        <v>70504044039</v>
      </c>
    </row>
    <row r="29" spans="1:17" ht="21" x14ac:dyDescent="0.2">
      <c r="A29" s="4" t="s">
        <v>80</v>
      </c>
      <c r="B29" s="33"/>
      <c r="C29" s="34">
        <v>22700000</v>
      </c>
      <c r="D29" s="34"/>
      <c r="E29" s="34">
        <v>196766233200</v>
      </c>
      <c r="F29" s="34"/>
      <c r="G29" s="34">
        <v>178262986500</v>
      </c>
      <c r="H29" s="34"/>
      <c r="I29" s="34">
        <v>18503246700</v>
      </c>
      <c r="J29" s="34"/>
      <c r="K29" s="34">
        <v>22700000</v>
      </c>
      <c r="L29" s="34"/>
      <c r="M29" s="34">
        <v>196766233200</v>
      </c>
      <c r="N29" s="34"/>
      <c r="O29" s="34">
        <v>166538918647</v>
      </c>
      <c r="P29" s="34"/>
      <c r="Q29" s="34">
        <v>30227314553</v>
      </c>
    </row>
    <row r="30" spans="1:17" ht="21" x14ac:dyDescent="0.2">
      <c r="A30" s="4" t="s">
        <v>61</v>
      </c>
      <c r="B30" s="33"/>
      <c r="C30" s="34">
        <v>20000000</v>
      </c>
      <c r="D30" s="34"/>
      <c r="E30" s="34">
        <v>201195720000</v>
      </c>
      <c r="F30" s="34"/>
      <c r="G30" s="34">
        <v>169013820132</v>
      </c>
      <c r="H30" s="34"/>
      <c r="I30" s="34">
        <v>32181899868</v>
      </c>
      <c r="J30" s="34"/>
      <c r="K30" s="34">
        <v>20000000</v>
      </c>
      <c r="L30" s="34"/>
      <c r="M30" s="34">
        <v>201195720000</v>
      </c>
      <c r="N30" s="34"/>
      <c r="O30" s="34">
        <v>173134027001</v>
      </c>
      <c r="P30" s="34"/>
      <c r="Q30" s="34">
        <v>28061692999</v>
      </c>
    </row>
    <row r="31" spans="1:17" ht="21" x14ac:dyDescent="0.2">
      <c r="A31" s="4" t="s">
        <v>76</v>
      </c>
      <c r="B31" s="33"/>
      <c r="C31" s="34">
        <v>129092416</v>
      </c>
      <c r="D31" s="34"/>
      <c r="E31" s="34">
        <v>934201021389</v>
      </c>
      <c r="F31" s="34"/>
      <c r="G31" s="34">
        <v>780350118250</v>
      </c>
      <c r="H31" s="34"/>
      <c r="I31" s="34">
        <v>153850903139</v>
      </c>
      <c r="J31" s="34"/>
      <c r="K31" s="34">
        <v>129092416</v>
      </c>
      <c r="L31" s="34"/>
      <c r="M31" s="34">
        <v>934201021389</v>
      </c>
      <c r="N31" s="34"/>
      <c r="O31" s="34">
        <v>766664610295</v>
      </c>
      <c r="P31" s="34"/>
      <c r="Q31" s="34">
        <v>167536411094</v>
      </c>
    </row>
    <row r="32" spans="1:17" ht="21" x14ac:dyDescent="0.2">
      <c r="A32" s="4" t="s">
        <v>59</v>
      </c>
      <c r="B32" s="33"/>
      <c r="C32" s="34">
        <v>780000</v>
      </c>
      <c r="D32" s="34"/>
      <c r="E32" s="34">
        <v>2319098769</v>
      </c>
      <c r="F32" s="34"/>
      <c r="G32" s="34">
        <v>1963208988</v>
      </c>
      <c r="H32" s="34"/>
      <c r="I32" s="34">
        <v>355889781</v>
      </c>
      <c r="J32" s="34"/>
      <c r="K32" s="34">
        <v>780000</v>
      </c>
      <c r="L32" s="34"/>
      <c r="M32" s="34">
        <v>2319098769</v>
      </c>
      <c r="N32" s="34"/>
      <c r="O32" s="34">
        <v>1640268008</v>
      </c>
      <c r="P32" s="34"/>
      <c r="Q32" s="34">
        <v>678830761</v>
      </c>
    </row>
    <row r="33" spans="1:17" ht="21" x14ac:dyDescent="0.2">
      <c r="A33" s="4" t="s">
        <v>79</v>
      </c>
      <c r="B33" s="33"/>
      <c r="C33" s="34">
        <v>18438643</v>
      </c>
      <c r="D33" s="34"/>
      <c r="E33" s="34">
        <v>58634256904</v>
      </c>
      <c r="F33" s="34"/>
      <c r="G33" s="34">
        <v>56712020635</v>
      </c>
      <c r="H33" s="34"/>
      <c r="I33" s="34">
        <v>1922236269</v>
      </c>
      <c r="J33" s="34"/>
      <c r="K33" s="34">
        <v>18438643</v>
      </c>
      <c r="L33" s="34"/>
      <c r="M33" s="34">
        <v>58634256904</v>
      </c>
      <c r="N33" s="34"/>
      <c r="O33" s="34">
        <v>56712020635</v>
      </c>
      <c r="P33" s="34"/>
      <c r="Q33" s="34">
        <v>1922236269</v>
      </c>
    </row>
    <row r="34" spans="1:17" ht="21" x14ac:dyDescent="0.2">
      <c r="A34" s="4" t="s">
        <v>64</v>
      </c>
      <c r="B34" s="33"/>
      <c r="C34" s="34">
        <v>140000000</v>
      </c>
      <c r="D34" s="34"/>
      <c r="E34" s="34">
        <v>1782729270000</v>
      </c>
      <c r="F34" s="34"/>
      <c r="G34" s="34">
        <v>1466129344250</v>
      </c>
      <c r="H34" s="34"/>
      <c r="I34" s="34">
        <v>316599925750</v>
      </c>
      <c r="J34" s="34"/>
      <c r="K34" s="34">
        <v>140000000</v>
      </c>
      <c r="L34" s="34"/>
      <c r="M34" s="34">
        <v>1782729270000</v>
      </c>
      <c r="N34" s="34"/>
      <c r="O34" s="34">
        <v>1506462634668</v>
      </c>
      <c r="P34" s="34"/>
      <c r="Q34" s="34">
        <v>276266635332</v>
      </c>
    </row>
    <row r="35" spans="1:17" ht="21" x14ac:dyDescent="0.2">
      <c r="A35" s="4" t="s">
        <v>70</v>
      </c>
      <c r="B35" s="33"/>
      <c r="C35" s="34">
        <v>30951319</v>
      </c>
      <c r="D35" s="34"/>
      <c r="E35" s="34">
        <v>244291239697</v>
      </c>
      <c r="F35" s="34"/>
      <c r="G35" s="34">
        <v>197960196881</v>
      </c>
      <c r="H35" s="34"/>
      <c r="I35" s="34">
        <v>46331042816</v>
      </c>
      <c r="J35" s="34"/>
      <c r="K35" s="34">
        <v>30951319</v>
      </c>
      <c r="L35" s="34"/>
      <c r="M35" s="34">
        <v>244291239697</v>
      </c>
      <c r="N35" s="34"/>
      <c r="O35" s="34">
        <v>179386012890</v>
      </c>
      <c r="P35" s="34"/>
      <c r="Q35" s="34">
        <v>64905226807</v>
      </c>
    </row>
    <row r="36" spans="1:17" ht="21" x14ac:dyDescent="0.2">
      <c r="A36" s="4" t="s">
        <v>66</v>
      </c>
      <c r="B36" s="33"/>
      <c r="C36" s="34">
        <v>10000000</v>
      </c>
      <c r="D36" s="34"/>
      <c r="E36" s="34">
        <v>460841580000</v>
      </c>
      <c r="F36" s="34"/>
      <c r="G36" s="34">
        <v>394861247724</v>
      </c>
      <c r="H36" s="34"/>
      <c r="I36" s="34">
        <v>65980332276</v>
      </c>
      <c r="J36" s="34"/>
      <c r="K36" s="34">
        <v>10000000</v>
      </c>
      <c r="L36" s="34"/>
      <c r="M36" s="34">
        <v>460841580000</v>
      </c>
      <c r="N36" s="34"/>
      <c r="O36" s="34">
        <v>239206837965</v>
      </c>
      <c r="P36" s="34"/>
      <c r="Q36" s="34">
        <v>221634742035</v>
      </c>
    </row>
    <row r="37" spans="1:17" ht="21" x14ac:dyDescent="0.2">
      <c r="A37" s="4" t="s">
        <v>92</v>
      </c>
      <c r="B37" s="33"/>
      <c r="C37" s="34">
        <v>4300000</v>
      </c>
      <c r="D37" s="34"/>
      <c r="E37" s="34">
        <v>354220771050</v>
      </c>
      <c r="F37" s="34"/>
      <c r="G37" s="34">
        <v>281757166199</v>
      </c>
      <c r="H37" s="34"/>
      <c r="I37" s="34">
        <v>72463604851</v>
      </c>
      <c r="J37" s="34"/>
      <c r="K37" s="34">
        <v>4300000</v>
      </c>
      <c r="L37" s="34"/>
      <c r="M37" s="34">
        <v>354220771050</v>
      </c>
      <c r="N37" s="34"/>
      <c r="O37" s="34">
        <v>278627376655</v>
      </c>
      <c r="P37" s="34"/>
      <c r="Q37" s="34">
        <v>75593394395</v>
      </c>
    </row>
    <row r="38" spans="1:17" ht="21" x14ac:dyDescent="0.2">
      <c r="A38" s="4" t="s">
        <v>85</v>
      </c>
      <c r="B38" s="33"/>
      <c r="C38" s="34">
        <v>30434596</v>
      </c>
      <c r="D38" s="34"/>
      <c r="E38" s="34">
        <v>138591330015</v>
      </c>
      <c r="F38" s="34"/>
      <c r="G38" s="34">
        <v>118548450170</v>
      </c>
      <c r="H38" s="34"/>
      <c r="I38" s="34">
        <v>20042879845</v>
      </c>
      <c r="J38" s="34"/>
      <c r="K38" s="34">
        <v>30434596</v>
      </c>
      <c r="L38" s="34"/>
      <c r="M38" s="34">
        <v>138591330015</v>
      </c>
      <c r="N38" s="34"/>
      <c r="O38" s="34">
        <v>104534013498</v>
      </c>
      <c r="P38" s="34"/>
      <c r="Q38" s="34">
        <v>34057316517</v>
      </c>
    </row>
    <row r="39" spans="1:17" ht="21" x14ac:dyDescent="0.2">
      <c r="A39" s="4" t="s">
        <v>77</v>
      </c>
      <c r="C39" s="34">
        <v>4800000</v>
      </c>
      <c r="E39" s="34">
        <v>204694776000</v>
      </c>
      <c r="G39" s="34">
        <v>187088162400</v>
      </c>
      <c r="I39" s="34">
        <v>17606613600</v>
      </c>
      <c r="K39" s="34">
        <v>4800000</v>
      </c>
      <c r="M39" s="34">
        <v>204694776000</v>
      </c>
      <c r="O39" s="34">
        <v>167085793603</v>
      </c>
      <c r="Q39" s="34">
        <v>37608982397</v>
      </c>
    </row>
    <row r="40" spans="1:17" ht="21" x14ac:dyDescent="0.2">
      <c r="A40" s="4" t="s">
        <v>78</v>
      </c>
      <c r="C40" s="34">
        <v>2000000</v>
      </c>
      <c r="E40" s="34">
        <v>56978946000</v>
      </c>
      <c r="G40" s="34">
        <v>51647884800</v>
      </c>
      <c r="I40" s="34">
        <v>5331061200</v>
      </c>
      <c r="K40" s="34">
        <v>2000000</v>
      </c>
      <c r="M40" s="34">
        <v>56978946000</v>
      </c>
      <c r="O40" s="34">
        <v>51647884800</v>
      </c>
      <c r="Q40" s="34">
        <v>5331061200</v>
      </c>
    </row>
    <row r="41" spans="1:17" ht="21.75" thickBot="1" x14ac:dyDescent="0.25">
      <c r="A41" s="4" t="s">
        <v>75</v>
      </c>
      <c r="C41" s="34">
        <v>30564503</v>
      </c>
      <c r="E41" s="34">
        <v>95583798676</v>
      </c>
      <c r="G41" s="34">
        <v>82215435224</v>
      </c>
      <c r="I41" s="34">
        <v>13368363452</v>
      </c>
      <c r="K41" s="34">
        <v>30564503</v>
      </c>
      <c r="M41" s="34">
        <v>95583798676</v>
      </c>
      <c r="O41" s="34">
        <v>88752577328</v>
      </c>
      <c r="Q41" s="34">
        <v>6831221348</v>
      </c>
    </row>
    <row r="42" spans="1:17" ht="19.5" thickBot="1" x14ac:dyDescent="0.25">
      <c r="E42" s="25">
        <f>SUM(E8:E41)</f>
        <v>10469533487549</v>
      </c>
      <c r="G42" s="25">
        <f>SUM(G8:G41)</f>
        <v>8933974495253</v>
      </c>
      <c r="I42" s="25">
        <f>SUM(I8:I41)</f>
        <v>1535558992296</v>
      </c>
      <c r="K42" s="24" t="s">
        <v>15</v>
      </c>
      <c r="M42" s="25">
        <f>SUM(M8:M41)</f>
        <v>10469533487549</v>
      </c>
      <c r="O42" s="25">
        <f>SUM(O8:O41)</f>
        <v>8087979123885</v>
      </c>
      <c r="Q42" s="46">
        <f>SUM(Q8:Q41)</f>
        <v>2381554363664</v>
      </c>
    </row>
    <row r="43" spans="1:17" ht="19.5" thickTop="1" x14ac:dyDescent="0.2"/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درآمدها</vt:lpstr>
      <vt:lpstr>درآمد سرمایه‌گذاری در سهام</vt:lpstr>
      <vt:lpstr>درآمد سپرده بانکی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Akrami, Abbas</cp:lastModifiedBy>
  <dcterms:created xsi:type="dcterms:W3CDTF">2024-12-24T13:35:10Z</dcterms:created>
  <dcterms:modified xsi:type="dcterms:W3CDTF">2024-12-29T07:07:34Z</dcterms:modified>
</cp:coreProperties>
</file>