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ocuments\MyJabberFiles\k.pirzadeh@emofid.com\"/>
    </mc:Choice>
  </mc:AlternateContent>
  <xr:revisionPtr revIDLastSave="0" documentId="13_ncr:1_{446DCE49-276C-4CF9-86DA-4875389D21FE}" xr6:coauthVersionLast="47" xr6:coauthVersionMax="47" xr10:uidLastSave="{00000000-0000-0000-0000-000000000000}"/>
  <bookViews>
    <workbookView xWindow="2868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externalReferences>
    <externalReference r:id="rId11"/>
  </externalReferences>
  <definedNames>
    <definedName name="_xlnm._FilterDatabase" localSheetId="8" hidden="1">'درآمد ناشی از فروش'!$K$6:$Q$13</definedName>
    <definedName name="_xlnm._FilterDatabase" localSheetId="0" hidden="1">سهام!$A$6:$A$39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7" l="1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8" i="7"/>
  <c r="Y55" i="1"/>
  <c r="I13" i="6"/>
  <c r="C9" i="10"/>
  <c r="A2" i="11"/>
  <c r="E9" i="11"/>
  <c r="C9" i="11"/>
  <c r="A4" i="11"/>
  <c r="G10" i="10" l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8" i="5"/>
  <c r="Q12" i="6"/>
  <c r="Q11" i="6"/>
  <c r="Q10" i="6"/>
  <c r="Q9" i="6"/>
  <c r="Q8" i="6"/>
  <c r="I9" i="6"/>
  <c r="I10" i="6"/>
  <c r="I11" i="6"/>
  <c r="I12" i="6"/>
  <c r="I8" i="6"/>
  <c r="M8" i="4"/>
  <c r="I8" i="4"/>
  <c r="I8" i="8"/>
  <c r="E8" i="8"/>
  <c r="M8" i="3"/>
  <c r="G8" i="3"/>
  <c r="I9" i="2"/>
  <c r="I8" i="2"/>
  <c r="A4" i="5"/>
  <c r="A4" i="6"/>
  <c r="A4" i="3"/>
  <c r="A4" i="4"/>
  <c r="A4" i="8"/>
  <c r="A4" i="7"/>
  <c r="A4" i="10"/>
  <c r="A4" i="2"/>
  <c r="A2" i="2"/>
  <c r="A2" i="10" s="1"/>
  <c r="A2" i="7" l="1"/>
  <c r="A2" i="5"/>
  <c r="A2" i="3"/>
  <c r="A2" i="8"/>
  <c r="A2" i="6"/>
  <c r="A2" i="4"/>
  <c r="S8" i="4"/>
  <c r="I9" i="8"/>
  <c r="K8" i="8" s="1"/>
  <c r="K9" i="8" s="1"/>
  <c r="E9" i="8"/>
  <c r="C8" i="10" s="1"/>
  <c r="K10" i="2"/>
  <c r="I10" i="2"/>
  <c r="G10" i="2"/>
  <c r="E10" i="2"/>
  <c r="C10" i="2"/>
  <c r="G8" i="8" l="1"/>
  <c r="G9" i="8" s="1"/>
  <c r="O55" i="1"/>
  <c r="K55" i="1"/>
  <c r="Q9" i="4"/>
  <c r="M9" i="4"/>
  <c r="K9" i="4"/>
  <c r="I9" i="4"/>
  <c r="E55" i="1"/>
  <c r="G55" i="1"/>
  <c r="U55" i="1"/>
  <c r="G44" i="5"/>
  <c r="I44" i="5"/>
  <c r="M44" i="5"/>
  <c r="O44" i="5"/>
  <c r="Q44" i="5"/>
  <c r="G13" i="6"/>
  <c r="M13" i="6"/>
  <c r="O13" i="6"/>
  <c r="Q13" i="6"/>
  <c r="M9" i="3"/>
  <c r="K9" i="3"/>
  <c r="I9" i="3"/>
  <c r="G9" i="3"/>
  <c r="E9" i="3"/>
  <c r="C9" i="3"/>
  <c r="C49" i="7"/>
  <c r="G49" i="7"/>
  <c r="S9" i="4" l="1"/>
  <c r="O9" i="4"/>
  <c r="W55" i="1"/>
  <c r="M49" i="7"/>
  <c r="I49" i="7"/>
  <c r="E49" i="7"/>
  <c r="Q49" i="7"/>
  <c r="O49" i="7"/>
  <c r="S49" i="7" l="1"/>
  <c r="E44" i="5"/>
  <c r="E13" i="6"/>
  <c r="U49" i="7" l="1"/>
  <c r="C7" i="10"/>
  <c r="C10" i="10" s="1"/>
  <c r="K49" i="7" l="1"/>
  <c r="E10" i="10" l="1"/>
</calcChain>
</file>

<file path=xl/sharedStrings.xml><?xml version="1.0" encoding="utf-8"?>
<sst xmlns="http://schemas.openxmlformats.org/spreadsheetml/2006/main" count="787" uniqueCount="113">
  <si>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</si>
  <si>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</si>
  <si>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</si>
  <si>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</si>
  <si>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</si>
  <si>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</si>
  <si>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</si>
  <si>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</si>
  <si>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</si>
  <si>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</si>
  <si>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</si>
  <si>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</si>
  <si>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</si>
  <si>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</si>
  <si>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</si>
  <si>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</si>
  <si>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</si>
  <si>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</si>
  <si>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</si>
  <si>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</si>
  <si>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</si>
  <si>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</si>
  <si>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</si>
  <si>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</si>
  <si>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</si>
  <si>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</si>
  <si>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</si>
  <si>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</si>
  <si>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</si>
  <si>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</si>
  <si>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</si>
  <si>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</si>
  <si>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</si>
  <si>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</si>
  <si>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</si>
  <si>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</si>
  <si>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</si>
  <si>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</si>
  <si>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</si>
  <si>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</si>
  <si>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</si>
  <si>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</si>
  <si>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</si>
  <si>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</si>
  <si>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</si>
  <si>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</si>
  <si>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</si>
  <si>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</si>
  <si>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</si>
  <si>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</si>
  <si>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</si>
  <si>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</si>
  <si>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</si>
  <si>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</si>
  <si>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</si>
  <si>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سیمان‌هگمتان‌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</si>
  <si>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</si>
  <si>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</si>
  <si>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</si>
  <si>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</si>
  <si>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</si>
  <si>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</si>
  <si>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</si>
  <si>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</si>
  <si>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</si>
  <si>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</si>
  <si>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پتروشیمی‌شیراز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</si>
  <si>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</si>
  <si>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</si>
  <si>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</si>
  <si>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</si>
  <si>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</si>
  <si>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</si>
  <si>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</si>
  <si>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</si>
  <si>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</si>
  <si>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</si>
  <si>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</si>
  <si>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</si>
  <si>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</si>
  <si>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</si>
  <si>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</si>
  <si>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</si>
  <si>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</si>
  <si>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</si>
  <si>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</si>
  <si>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</si>
  <si>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1009-10-810-707076153</t>
  </si>
  <si>
    <t>درصد به کل دارایی‌ ها</t>
  </si>
  <si>
    <t>صندوق سرمایه‌گذاری بخشی صنایع مفید - اکتان</t>
  </si>
  <si>
    <t>برای ماه منتهی به 1403/10/30</t>
  </si>
  <si>
    <t>1403/10/30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</si>
  <si>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</si>
  <si>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</si>
  <si>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</si>
  <si>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</si>
  <si>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</si>
  <si>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</si>
  <si>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</si>
  <si>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</si>
  <si>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</si>
  <si>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</si>
  <si>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</si>
  <si>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</si>
  <si>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</si>
  <si>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1403/10/19</t>
  </si>
  <si>
    <t xml:space="preserve">دارویی و نهاده های زاگرس دارو </t>
  </si>
  <si>
    <t xml:space="preserve">صنایع ارتباطی آوا </t>
  </si>
  <si>
    <t xml:space="preserve">آریان کیمیا تک </t>
  </si>
  <si>
    <t xml:space="preserve">کانی کربن طبس </t>
  </si>
  <si>
    <t xml:space="preserve">تولیدی برنا باطری </t>
  </si>
  <si>
    <t>توسعه نیشکر و صنایع جانبی</t>
  </si>
  <si>
    <t>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</si>
</sst>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%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8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2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164" fontId="2" fillId="0" borderId="2" xfId="4" applyNumberFormat="1" applyFont="1" applyBorder="1" applyAlignment="1">
      <alignment horizontal="center" vertical="center"/>
    </xf>
    <xf numFmtId="164" fontId="7" fillId="0" borderId="2" xfId="4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7" fillId="0" borderId="0" xfId="1" applyNumberFormat="1" applyFont="1" applyAlignment="1">
      <alignment horizontal="center"/>
    </xf>
    <xf numFmtId="9" fontId="13" fillId="0" borderId="0" xfId="1" applyNumberFormat="1" applyFont="1" applyBorder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9" fontId="4" fillId="0" borderId="2" xfId="2" applyNumberFormat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165" fontId="7" fillId="0" borderId="2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62;&#1585;&#1578;&#1601;&#1608;&#1740;%20&#1605;&#1575;&#1607;&#1575;&#1606;&#1607;%20&#1605;&#1606;&#1578;&#1607;&#1740;%20&#1576;&#1607;%20&#1578;&#1575;&#1585;&#1740;&#1582;%2014031030%20&#1582;&#1608;&#1583;&#1585;&#1575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هام"/>
      <sheetName val="سپرده"/>
      <sheetName val="درآمدها"/>
      <sheetName val="درآمد سرمایه‌گذاری در سهام"/>
      <sheetName val="درآمد سپرده بانکی"/>
      <sheetName val="سایر درآمدها"/>
      <sheetName val="درآمد سود سهام"/>
      <sheetName val="سود سپرده بانکی"/>
      <sheetName val="درآمد ناشی از فروش"/>
      <sheetName val="درآمد ناشی از تغییر قیمت اوراق"/>
    </sheetNames>
    <sheetDataSet>
      <sheetData sheetId="0">
        <row r="4">
          <cell r="A4" t="str">
            <v>برای ماه منتهی به 1403/10/30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7"/>
  <sheetViews>
    <sheetView rightToLeft="1" topLeftCell="F13" zoomScaleNormal="100" workbookViewId="0">
      <selection activeCell="S5" sqref="S5"/>
    </sheetView>
  </sheetViews>
  <sheetFormatPr defaultRowHeight="22.5" x14ac:dyDescent="0.2"/>
  <cols>
    <col min="1" max="1" width="28.375" style="78" customWidth="1"/>
    <col min="2" max="2" width="0.875" style="78" customWidth="1"/>
    <col min="3" max="3" width="16.625" style="78" customWidth="1"/>
    <col min="4" max="4" width="0.875" style="78" customWidth="1"/>
    <col min="5" max="5" width="20.125" style="78" customWidth="1"/>
    <col min="6" max="6" width="0.875" style="78" customWidth="1"/>
    <col min="7" max="7" width="22.75" style="78" customWidth="1"/>
    <col min="8" max="8" width="0.875" style="78" customWidth="1"/>
    <col min="9" max="9" width="16.625" style="78" customWidth="1"/>
    <col min="10" max="10" width="0.875" style="78" customWidth="1"/>
    <col min="11" max="11" width="19.25" style="78" customWidth="1"/>
    <col min="12" max="12" width="0.875" style="78" customWidth="1"/>
    <col min="13" max="13" width="16.625" style="78" customWidth="1"/>
    <col min="14" max="14" width="0.875" style="78" customWidth="1"/>
    <col min="15" max="15" width="19.25" style="78" customWidth="1"/>
    <col min="16" max="16" width="0.875" style="78" customWidth="1"/>
    <col min="17" max="17" width="16.625" style="78" customWidth="1"/>
    <col min="18" max="18" width="0.875" style="78" customWidth="1"/>
    <col min="19" max="19" width="16.75" style="78" customWidth="1"/>
    <col min="20" max="20" width="0.875" style="78" customWidth="1"/>
    <col min="21" max="21" width="20.125" style="78" customWidth="1"/>
    <col min="22" max="22" width="0.875" style="78" customWidth="1"/>
    <col min="23" max="23" width="22.75" style="78" customWidth="1"/>
    <col min="24" max="24" width="0.875" style="78" customWidth="1"/>
    <col min="25" max="25" width="29.875" style="78" bestFit="1" customWidth="1"/>
    <col min="26" max="26" width="0.875" style="78" customWidth="1"/>
    <col min="27" max="27" width="9" style="78"/>
    <col min="28" max="28" width="12.375" style="78" bestFit="1" customWidth="1"/>
    <col min="29" max="16384" width="9" style="78"/>
  </cols>
  <sheetData>
    <row r="2" spans="1:27" ht="24" x14ac:dyDescent="0.2">
      <c r="A2" s="77" t="s">
        <v>89</v>
      </c>
      <c r="B2" s="77" t="s">
        <v>0</v>
      </c>
      <c r="C2" s="77" t="s">
        <v>0</v>
      </c>
      <c r="D2" s="77" t="s">
        <v>0</v>
      </c>
      <c r="E2" s="77" t="s">
        <v>0</v>
      </c>
      <c r="F2" s="77" t="s">
        <v>0</v>
      </c>
      <c r="G2" s="77" t="s">
        <v>0</v>
      </c>
      <c r="H2" s="77" t="s">
        <v>0</v>
      </c>
      <c r="I2" s="77" t="s">
        <v>0</v>
      </c>
      <c r="J2" s="77" t="s">
        <v>0</v>
      </c>
      <c r="K2" s="77" t="s">
        <v>0</v>
      </c>
      <c r="L2" s="77" t="s">
        <v>0</v>
      </c>
      <c r="M2" s="77" t="s">
        <v>0</v>
      </c>
      <c r="N2" s="77" t="s">
        <v>0</v>
      </c>
      <c r="O2" s="77" t="s">
        <v>0</v>
      </c>
      <c r="P2" s="77" t="s">
        <v>0</v>
      </c>
      <c r="Q2" s="77" t="s">
        <v>0</v>
      </c>
      <c r="R2" s="77" t="s">
        <v>0</v>
      </c>
      <c r="S2" s="77" t="s">
        <v>0</v>
      </c>
      <c r="T2" s="77" t="s">
        <v>0</v>
      </c>
      <c r="U2" s="77" t="s">
        <v>0</v>
      </c>
      <c r="V2" s="77" t="s">
        <v>0</v>
      </c>
      <c r="W2" s="77" t="s">
        <v>0</v>
      </c>
      <c r="X2" s="77" t="s">
        <v>0</v>
      </c>
      <c r="Y2" s="77" t="s">
        <v>0</v>
      </c>
    </row>
    <row r="3" spans="1:27" ht="24" x14ac:dyDescent="0.2">
      <c r="A3" s="77" t="s">
        <v>1</v>
      </c>
      <c r="B3" s="77" t="s">
        <v>1</v>
      </c>
      <c r="C3" s="77" t="s">
        <v>1</v>
      </c>
      <c r="D3" s="77" t="s">
        <v>1</v>
      </c>
      <c r="E3" s="77" t="s">
        <v>1</v>
      </c>
      <c r="F3" s="77" t="s">
        <v>1</v>
      </c>
      <c r="G3" s="77" t="s">
        <v>1</v>
      </c>
      <c r="H3" s="77" t="s">
        <v>1</v>
      </c>
      <c r="I3" s="77" t="s">
        <v>1</v>
      </c>
      <c r="J3" s="77" t="s">
        <v>1</v>
      </c>
      <c r="K3" s="77" t="s">
        <v>1</v>
      </c>
      <c r="L3" s="77" t="s">
        <v>1</v>
      </c>
      <c r="M3" s="77" t="s">
        <v>1</v>
      </c>
      <c r="N3" s="77" t="s">
        <v>1</v>
      </c>
      <c r="O3" s="77" t="s">
        <v>1</v>
      </c>
      <c r="P3" s="77" t="s">
        <v>1</v>
      </c>
      <c r="Q3" s="77" t="s">
        <v>1</v>
      </c>
      <c r="R3" s="77" t="s">
        <v>1</v>
      </c>
      <c r="S3" s="77" t="s">
        <v>1</v>
      </c>
      <c r="T3" s="77" t="s">
        <v>1</v>
      </c>
      <c r="U3" s="77" t="s">
        <v>1</v>
      </c>
      <c r="V3" s="77" t="s">
        <v>1</v>
      </c>
      <c r="W3" s="77" t="s">
        <v>1</v>
      </c>
      <c r="X3" s="77" t="s">
        <v>1</v>
      </c>
      <c r="Y3" s="77" t="s">
        <v>1</v>
      </c>
    </row>
    <row r="4" spans="1:27" ht="24" x14ac:dyDescent="0.2">
      <c r="A4" s="77" t="s">
        <v>90</v>
      </c>
      <c r="B4" s="77" t="s">
        <v>2</v>
      </c>
      <c r="C4" s="77" t="s">
        <v>2</v>
      </c>
      <c r="D4" s="77" t="s">
        <v>2</v>
      </c>
      <c r="E4" s="77" t="s">
        <v>2</v>
      </c>
      <c r="F4" s="77" t="s">
        <v>2</v>
      </c>
      <c r="G4" s="77" t="s">
        <v>2</v>
      </c>
      <c r="H4" s="77" t="s">
        <v>2</v>
      </c>
      <c r="I4" s="77" t="s">
        <v>2</v>
      </c>
      <c r="J4" s="77" t="s">
        <v>2</v>
      </c>
      <c r="K4" s="77" t="s">
        <v>2</v>
      </c>
      <c r="L4" s="77" t="s">
        <v>2</v>
      </c>
      <c r="M4" s="77" t="s">
        <v>2</v>
      </c>
      <c r="N4" s="77" t="s">
        <v>2</v>
      </c>
      <c r="O4" s="77" t="s">
        <v>2</v>
      </c>
      <c r="P4" s="77" t="s">
        <v>2</v>
      </c>
      <c r="Q4" s="77" t="s">
        <v>2</v>
      </c>
      <c r="R4" s="77" t="s">
        <v>2</v>
      </c>
      <c r="S4" s="77" t="s">
        <v>2</v>
      </c>
      <c r="T4" s="77" t="s">
        <v>2</v>
      </c>
      <c r="U4" s="77" t="s">
        <v>2</v>
      </c>
      <c r="V4" s="77" t="s">
        <v>2</v>
      </c>
      <c r="W4" s="77" t="s">
        <v>2</v>
      </c>
      <c r="X4" s="77" t="s">
        <v>2</v>
      </c>
      <c r="Y4" s="77" t="s">
        <v>2</v>
      </c>
    </row>
    <row r="5" spans="1:27" x14ac:dyDescent="0.2">
      <c r="S5" s="82"/>
    </row>
    <row r="6" spans="1:27" ht="24.75" thickBot="1" x14ac:dyDescent="0.25">
      <c r="A6" s="79" t="s">
        <v>3</v>
      </c>
      <c r="C6" s="79" t="s">
        <v>6</v>
      </c>
      <c r="D6" s="79" t="s">
        <v>4</v>
      </c>
      <c r="E6" s="79" t="s">
        <v>4</v>
      </c>
      <c r="F6" s="79" t="s">
        <v>4</v>
      </c>
      <c r="G6" s="79" t="s">
        <v>4</v>
      </c>
      <c r="I6" s="79" t="s">
        <v>5</v>
      </c>
      <c r="J6" s="79" t="s">
        <v>5</v>
      </c>
      <c r="K6" s="79" t="s">
        <v>5</v>
      </c>
      <c r="L6" s="79" t="s">
        <v>5</v>
      </c>
      <c r="M6" s="79" t="s">
        <v>5</v>
      </c>
      <c r="N6" s="79" t="s">
        <v>5</v>
      </c>
      <c r="O6" s="79" t="s">
        <v>5</v>
      </c>
      <c r="Q6" s="79" t="s">
        <v>91</v>
      </c>
      <c r="R6" s="79" t="s">
        <v>6</v>
      </c>
      <c r="S6" s="79" t="s">
        <v>6</v>
      </c>
      <c r="T6" s="79" t="s">
        <v>6</v>
      </c>
      <c r="U6" s="79" t="s">
        <v>6</v>
      </c>
      <c r="V6" s="79" t="s">
        <v>6</v>
      </c>
      <c r="W6" s="79" t="s">
        <v>6</v>
      </c>
      <c r="X6" s="79" t="s">
        <v>6</v>
      </c>
      <c r="Y6" s="79" t="s">
        <v>6</v>
      </c>
    </row>
    <row r="7" spans="1:27" ht="24.75" thickBot="1" x14ac:dyDescent="0.25">
      <c r="A7" s="79" t="s">
        <v>3</v>
      </c>
      <c r="C7" s="79" t="s">
        <v>7</v>
      </c>
      <c r="E7" s="79" t="s">
        <v>8</v>
      </c>
      <c r="G7" s="79" t="s">
        <v>9</v>
      </c>
      <c r="I7" s="79" t="s">
        <v>10</v>
      </c>
      <c r="J7" s="79" t="s">
        <v>10</v>
      </c>
      <c r="K7" s="79" t="s">
        <v>10</v>
      </c>
      <c r="M7" s="79" t="s">
        <v>11</v>
      </c>
      <c r="N7" s="79" t="s">
        <v>11</v>
      </c>
      <c r="O7" s="79" t="s">
        <v>11</v>
      </c>
      <c r="Q7" s="79" t="s">
        <v>7</v>
      </c>
      <c r="S7" s="79" t="s">
        <v>12</v>
      </c>
      <c r="U7" s="79" t="s">
        <v>8</v>
      </c>
      <c r="W7" s="79" t="s">
        <v>9</v>
      </c>
      <c r="Y7" s="79" t="s">
        <v>88</v>
      </c>
    </row>
    <row r="8" spans="1:27" ht="24.75" thickBot="1" x14ac:dyDescent="0.25">
      <c r="A8" s="79" t="s">
        <v>3</v>
      </c>
      <c r="C8" s="79" t="s">
        <v>7</v>
      </c>
      <c r="E8" s="79" t="s">
        <v>8</v>
      </c>
      <c r="G8" s="79" t="s">
        <v>9</v>
      </c>
      <c r="I8" s="80" t="s">
        <v>7</v>
      </c>
      <c r="K8" s="80" t="s">
        <v>8</v>
      </c>
      <c r="M8" s="80" t="s">
        <v>7</v>
      </c>
      <c r="O8" s="80" t="s">
        <v>14</v>
      </c>
      <c r="Q8" s="79" t="s">
        <v>7</v>
      </c>
      <c r="S8" s="79" t="s">
        <v>12</v>
      </c>
      <c r="U8" s="79" t="s">
        <v>8</v>
      </c>
      <c r="W8" s="79" t="s">
        <v>9</v>
      </c>
      <c r="Y8" s="79" t="s">
        <v>13</v>
      </c>
    </row>
    <row r="9" spans="1:27" ht="24" x14ac:dyDescent="0.2">
      <c r="A9" s="81" t="s">
        <v>56</v>
      </c>
      <c r="C9" s="82">
        <v>7578257</v>
      </c>
      <c r="D9" s="82"/>
      <c r="E9" s="82">
        <v>63577137106</v>
      </c>
      <c r="F9" s="82"/>
      <c r="G9" s="82">
        <v>84522126680.936996</v>
      </c>
      <c r="H9" s="82"/>
      <c r="I9" s="82">
        <v>1660000</v>
      </c>
      <c r="J9" s="82"/>
      <c r="K9" s="82">
        <v>19462043563</v>
      </c>
      <c r="L9" s="82"/>
      <c r="M9" s="82">
        <v>-1</v>
      </c>
      <c r="N9" s="82"/>
      <c r="O9" s="82">
        <v>1</v>
      </c>
      <c r="P9" s="82"/>
      <c r="Q9" s="82">
        <v>9238256</v>
      </c>
      <c r="R9" s="82"/>
      <c r="S9" s="82">
        <v>12240</v>
      </c>
      <c r="T9" s="82"/>
      <c r="U9" s="82">
        <v>83039172280</v>
      </c>
      <c r="V9" s="82"/>
      <c r="W9" s="82">
        <v>112403449732.032</v>
      </c>
      <c r="Y9" s="83">
        <v>1.4376139519913945E-2</v>
      </c>
      <c r="AA9" s="82"/>
    </row>
    <row r="10" spans="1:27" ht="24" x14ac:dyDescent="0.2">
      <c r="A10" s="81" t="s">
        <v>57</v>
      </c>
      <c r="C10" s="82">
        <v>124294744</v>
      </c>
      <c r="D10" s="82"/>
      <c r="E10" s="82">
        <v>288247078436</v>
      </c>
      <c r="F10" s="82"/>
      <c r="G10" s="82">
        <v>404952136120.41302</v>
      </c>
      <c r="H10" s="82"/>
      <c r="I10" s="82">
        <v>0</v>
      </c>
      <c r="J10" s="82"/>
      <c r="K10" s="82">
        <v>0</v>
      </c>
      <c r="L10" s="82"/>
      <c r="M10" s="82">
        <v>0</v>
      </c>
      <c r="N10" s="82"/>
      <c r="O10" s="82">
        <v>0</v>
      </c>
      <c r="P10" s="82"/>
      <c r="Q10" s="82">
        <v>124294744</v>
      </c>
      <c r="R10" s="82"/>
      <c r="S10" s="82">
        <v>3277.5</v>
      </c>
      <c r="T10" s="82"/>
      <c r="U10" s="82">
        <v>288247078436</v>
      </c>
      <c r="V10" s="82"/>
      <c r="W10" s="82">
        <v>404952136120.41302</v>
      </c>
      <c r="Y10" s="83">
        <v>5.1792435389064626E-2</v>
      </c>
      <c r="AA10" s="82"/>
    </row>
    <row r="11" spans="1:27" ht="24" x14ac:dyDescent="0.2">
      <c r="A11" s="81" t="s">
        <v>58</v>
      </c>
      <c r="C11" s="82">
        <v>3298060</v>
      </c>
      <c r="D11" s="82"/>
      <c r="E11" s="82">
        <v>662256070216</v>
      </c>
      <c r="F11" s="82"/>
      <c r="G11" s="82">
        <v>787972223110.05005</v>
      </c>
      <c r="H11" s="82"/>
      <c r="I11" s="82">
        <v>0</v>
      </c>
      <c r="J11" s="82"/>
      <c r="K11" s="82">
        <v>0</v>
      </c>
      <c r="L11" s="82"/>
      <c r="M11" s="82">
        <v>0</v>
      </c>
      <c r="N11" s="82"/>
      <c r="O11" s="82">
        <v>0</v>
      </c>
      <c r="P11" s="82"/>
      <c r="Q11" s="82">
        <v>3298060</v>
      </c>
      <c r="R11" s="82"/>
      <c r="S11" s="82">
        <v>240350</v>
      </c>
      <c r="T11" s="82"/>
      <c r="U11" s="82">
        <v>662256070216</v>
      </c>
      <c r="V11" s="82"/>
      <c r="W11" s="82">
        <v>787972223110.05005</v>
      </c>
      <c r="Y11" s="83">
        <v>0.10077981275710492</v>
      </c>
      <c r="AA11" s="82"/>
    </row>
    <row r="12" spans="1:27" ht="24" x14ac:dyDescent="0.2">
      <c r="A12" s="81" t="s">
        <v>59</v>
      </c>
      <c r="C12" s="82">
        <v>5299050</v>
      </c>
      <c r="D12" s="82"/>
      <c r="E12" s="82">
        <v>58515368746</v>
      </c>
      <c r="F12" s="82"/>
      <c r="G12" s="82">
        <v>59312282547.150002</v>
      </c>
      <c r="H12" s="82"/>
      <c r="I12" s="82">
        <v>0</v>
      </c>
      <c r="J12" s="82"/>
      <c r="K12" s="82">
        <v>0</v>
      </c>
      <c r="L12" s="82"/>
      <c r="M12" s="82">
        <v>0</v>
      </c>
      <c r="N12" s="82"/>
      <c r="O12" s="82">
        <v>0</v>
      </c>
      <c r="P12" s="82"/>
      <c r="Q12" s="82">
        <v>5299050</v>
      </c>
      <c r="R12" s="82"/>
      <c r="S12" s="82">
        <v>11260</v>
      </c>
      <c r="T12" s="82"/>
      <c r="U12" s="82">
        <v>58515368746</v>
      </c>
      <c r="V12" s="82"/>
      <c r="W12" s="82">
        <v>59312282547.150002</v>
      </c>
      <c r="Y12" s="83">
        <v>7.5859028452877958E-3</v>
      </c>
      <c r="AA12" s="82"/>
    </row>
    <row r="13" spans="1:27" ht="24" x14ac:dyDescent="0.2">
      <c r="A13" s="81" t="s">
        <v>60</v>
      </c>
      <c r="C13" s="82">
        <v>8177604</v>
      </c>
      <c r="D13" s="82"/>
      <c r="E13" s="82">
        <v>391616238843</v>
      </c>
      <c r="F13" s="82"/>
      <c r="G13" s="82">
        <v>479567243379.51898</v>
      </c>
      <c r="H13" s="82"/>
      <c r="I13" s="82">
        <v>0</v>
      </c>
      <c r="J13" s="82"/>
      <c r="K13" s="82">
        <v>0</v>
      </c>
      <c r="L13" s="82"/>
      <c r="M13" s="82">
        <v>0</v>
      </c>
      <c r="N13" s="82"/>
      <c r="O13" s="82">
        <v>0</v>
      </c>
      <c r="P13" s="82"/>
      <c r="Q13" s="82">
        <v>8177604</v>
      </c>
      <c r="R13" s="82"/>
      <c r="S13" s="82">
        <v>58995</v>
      </c>
      <c r="T13" s="82"/>
      <c r="U13" s="82">
        <v>391616238843</v>
      </c>
      <c r="V13" s="82"/>
      <c r="W13" s="82">
        <v>479567243379.51898</v>
      </c>
      <c r="Y13" s="83">
        <v>6.1335533886552884E-2</v>
      </c>
      <c r="AA13" s="82"/>
    </row>
    <row r="14" spans="1:27" ht="24" x14ac:dyDescent="0.2">
      <c r="A14" s="81" t="s">
        <v>61</v>
      </c>
      <c r="C14" s="82">
        <v>523161</v>
      </c>
      <c r="D14" s="82"/>
      <c r="E14" s="82">
        <v>61032590528</v>
      </c>
      <c r="F14" s="82"/>
      <c r="G14" s="82">
        <v>83279217354.406906</v>
      </c>
      <c r="H14" s="82"/>
      <c r="I14" s="82">
        <v>0</v>
      </c>
      <c r="J14" s="82"/>
      <c r="K14" s="82">
        <v>0</v>
      </c>
      <c r="L14" s="82"/>
      <c r="M14" s="82">
        <v>0</v>
      </c>
      <c r="N14" s="82"/>
      <c r="O14" s="82">
        <v>0</v>
      </c>
      <c r="P14" s="82"/>
      <c r="Q14" s="82">
        <v>523161</v>
      </c>
      <c r="R14" s="82"/>
      <c r="S14" s="82">
        <v>160137.5</v>
      </c>
      <c r="T14" s="82"/>
      <c r="U14" s="82">
        <v>61032590528</v>
      </c>
      <c r="V14" s="82"/>
      <c r="W14" s="82">
        <v>83279217354.406906</v>
      </c>
      <c r="Y14" s="83">
        <v>1.0651218006657073E-2</v>
      </c>
      <c r="AA14" s="82"/>
    </row>
    <row r="15" spans="1:27" ht="24" x14ac:dyDescent="0.2">
      <c r="A15" s="81" t="s">
        <v>62</v>
      </c>
      <c r="C15" s="82">
        <v>2200000</v>
      </c>
      <c r="D15" s="82"/>
      <c r="E15" s="82">
        <v>53189313578</v>
      </c>
      <c r="F15" s="82"/>
      <c r="G15" s="82">
        <v>58128067800</v>
      </c>
      <c r="H15" s="82"/>
      <c r="I15" s="82">
        <v>200000</v>
      </c>
      <c r="J15" s="82"/>
      <c r="K15" s="82">
        <v>6065623680</v>
      </c>
      <c r="L15" s="82"/>
      <c r="M15" s="82">
        <v>0</v>
      </c>
      <c r="N15" s="82"/>
      <c r="O15" s="82">
        <v>0</v>
      </c>
      <c r="P15" s="82"/>
      <c r="Q15" s="82">
        <v>2400000</v>
      </c>
      <c r="R15" s="82"/>
      <c r="S15" s="82">
        <v>28620</v>
      </c>
      <c r="T15" s="82"/>
      <c r="U15" s="82">
        <v>59254937258</v>
      </c>
      <c r="V15" s="82"/>
      <c r="W15" s="82">
        <v>68279306400</v>
      </c>
      <c r="Y15" s="83">
        <v>8.7327643187949701E-3</v>
      </c>
      <c r="AA15" s="82"/>
    </row>
    <row r="16" spans="1:27" ht="24" x14ac:dyDescent="0.2">
      <c r="A16" s="81" t="s">
        <v>63</v>
      </c>
      <c r="C16" s="82">
        <v>454401</v>
      </c>
      <c r="D16" s="82"/>
      <c r="E16" s="82">
        <v>23015329426</v>
      </c>
      <c r="F16" s="82"/>
      <c r="G16" s="82">
        <v>33213755199.4105</v>
      </c>
      <c r="H16" s="82"/>
      <c r="I16" s="82">
        <v>0</v>
      </c>
      <c r="J16" s="82"/>
      <c r="K16" s="82">
        <v>0</v>
      </c>
      <c r="L16" s="82"/>
      <c r="M16" s="82">
        <v>0</v>
      </c>
      <c r="N16" s="82"/>
      <c r="O16" s="82">
        <v>0</v>
      </c>
      <c r="P16" s="82"/>
      <c r="Q16" s="82">
        <v>454401</v>
      </c>
      <c r="R16" s="82"/>
      <c r="S16" s="82">
        <v>73531</v>
      </c>
      <c r="T16" s="82"/>
      <c r="U16" s="82">
        <v>23015329426</v>
      </c>
      <c r="V16" s="82"/>
      <c r="W16" s="82">
        <v>33213755199.4105</v>
      </c>
      <c r="Y16" s="83">
        <v>4.247961960823359E-3</v>
      </c>
      <c r="AA16" s="82"/>
    </row>
    <row r="17" spans="1:27" ht="24" x14ac:dyDescent="0.2">
      <c r="A17" s="81" t="s">
        <v>64</v>
      </c>
      <c r="C17" s="82">
        <v>620118</v>
      </c>
      <c r="D17" s="82"/>
      <c r="E17" s="82">
        <v>115084469392</v>
      </c>
      <c r="F17" s="82"/>
      <c r="G17" s="82">
        <v>154623641388.64001</v>
      </c>
      <c r="H17" s="82"/>
      <c r="I17" s="82">
        <v>0</v>
      </c>
      <c r="J17" s="82"/>
      <c r="K17" s="82">
        <v>0</v>
      </c>
      <c r="L17" s="82"/>
      <c r="M17" s="82">
        <v>0</v>
      </c>
      <c r="N17" s="82"/>
      <c r="O17" s="82">
        <v>0</v>
      </c>
      <c r="P17" s="82"/>
      <c r="Q17" s="82">
        <v>620118</v>
      </c>
      <c r="R17" s="82"/>
      <c r="S17" s="82">
        <v>250838</v>
      </c>
      <c r="T17" s="82"/>
      <c r="U17" s="82">
        <v>115084469392</v>
      </c>
      <c r="V17" s="82"/>
      <c r="W17" s="82">
        <v>154623641388.64001</v>
      </c>
      <c r="Y17" s="83">
        <v>1.9776003734579013E-2</v>
      </c>
      <c r="AA17" s="82"/>
    </row>
    <row r="18" spans="1:27" ht="24" x14ac:dyDescent="0.2">
      <c r="A18" s="81" t="s">
        <v>65</v>
      </c>
      <c r="C18" s="82">
        <v>3883169</v>
      </c>
      <c r="D18" s="82"/>
      <c r="E18" s="82">
        <v>204329906301</v>
      </c>
      <c r="F18" s="82"/>
      <c r="G18" s="82">
        <v>300776198135.54401</v>
      </c>
      <c r="H18" s="82"/>
      <c r="I18" s="82">
        <v>578991</v>
      </c>
      <c r="J18" s="82"/>
      <c r="K18" s="82">
        <v>49972518987</v>
      </c>
      <c r="L18" s="82"/>
      <c r="M18" s="82">
        <v>0</v>
      </c>
      <c r="N18" s="82"/>
      <c r="O18" s="82">
        <v>0</v>
      </c>
      <c r="P18" s="82"/>
      <c r="Q18" s="82">
        <v>4462160</v>
      </c>
      <c r="R18" s="82"/>
      <c r="S18" s="82">
        <v>90920</v>
      </c>
      <c r="T18" s="82"/>
      <c r="U18" s="82">
        <v>254302425288</v>
      </c>
      <c r="V18" s="82"/>
      <c r="W18" s="82">
        <v>403285674656.15997</v>
      </c>
      <c r="Y18" s="83">
        <v>5.1579298847688221E-2</v>
      </c>
      <c r="AA18" s="82"/>
    </row>
    <row r="19" spans="1:27" ht="24" x14ac:dyDescent="0.2">
      <c r="A19" s="81" t="s">
        <v>66</v>
      </c>
      <c r="C19" s="82">
        <v>7178879</v>
      </c>
      <c r="D19" s="82"/>
      <c r="E19" s="82">
        <v>203886463947</v>
      </c>
      <c r="F19" s="82"/>
      <c r="G19" s="82">
        <v>239204239736.724</v>
      </c>
      <c r="H19" s="82"/>
      <c r="I19" s="82">
        <v>1432858</v>
      </c>
      <c r="J19" s="82"/>
      <c r="K19" s="82">
        <v>56517874916</v>
      </c>
      <c r="L19" s="82"/>
      <c r="M19" s="82">
        <v>0</v>
      </c>
      <c r="N19" s="82"/>
      <c r="O19" s="82">
        <v>0</v>
      </c>
      <c r="P19" s="82"/>
      <c r="Q19" s="82">
        <v>8611737</v>
      </c>
      <c r="R19" s="82"/>
      <c r="S19" s="82">
        <v>38750</v>
      </c>
      <c r="T19" s="82"/>
      <c r="U19" s="82">
        <v>260404338863</v>
      </c>
      <c r="V19" s="82"/>
      <c r="W19" s="82">
        <v>331719265137.93799</v>
      </c>
      <c r="Y19" s="83">
        <v>4.242612169319683E-2</v>
      </c>
      <c r="AA19" s="82"/>
    </row>
    <row r="20" spans="1:27" ht="24" x14ac:dyDescent="0.2">
      <c r="A20" s="81" t="s">
        <v>67</v>
      </c>
      <c r="C20" s="82">
        <v>7388868</v>
      </c>
      <c r="D20" s="82"/>
      <c r="E20" s="82">
        <v>69594299776</v>
      </c>
      <c r="F20" s="82"/>
      <c r="G20" s="82">
        <v>92105099111.916</v>
      </c>
      <c r="H20" s="82"/>
      <c r="I20" s="82">
        <v>2235478</v>
      </c>
      <c r="J20" s="82"/>
      <c r="K20" s="82">
        <v>27390091418</v>
      </c>
      <c r="L20" s="82"/>
      <c r="M20" s="82">
        <v>0</v>
      </c>
      <c r="N20" s="82"/>
      <c r="O20" s="82">
        <v>0</v>
      </c>
      <c r="P20" s="82"/>
      <c r="Q20" s="82">
        <v>9624346</v>
      </c>
      <c r="R20" s="82"/>
      <c r="S20" s="82">
        <v>13910</v>
      </c>
      <c r="T20" s="82"/>
      <c r="U20" s="82">
        <v>96984391194</v>
      </c>
      <c r="V20" s="82"/>
      <c r="W20" s="82">
        <v>133078098675.483</v>
      </c>
      <c r="Y20" s="83">
        <v>1.7020378984493233E-2</v>
      </c>
      <c r="AA20" s="82"/>
    </row>
    <row r="21" spans="1:27" ht="24" x14ac:dyDescent="0.2">
      <c r="A21" s="81" t="s">
        <v>68</v>
      </c>
      <c r="C21" s="82">
        <v>4165775</v>
      </c>
      <c r="D21" s="82"/>
      <c r="E21" s="82">
        <v>319078492337</v>
      </c>
      <c r="F21" s="82"/>
      <c r="G21" s="82">
        <v>420972905015.32501</v>
      </c>
      <c r="H21" s="82"/>
      <c r="I21" s="82">
        <v>0</v>
      </c>
      <c r="J21" s="82"/>
      <c r="K21" s="82">
        <v>0</v>
      </c>
      <c r="L21" s="82"/>
      <c r="M21" s="82">
        <v>0</v>
      </c>
      <c r="N21" s="82"/>
      <c r="O21" s="82">
        <v>0</v>
      </c>
      <c r="P21" s="82"/>
      <c r="Q21" s="82">
        <v>4165775</v>
      </c>
      <c r="R21" s="82"/>
      <c r="S21" s="82">
        <v>101660</v>
      </c>
      <c r="T21" s="82"/>
      <c r="U21" s="82">
        <v>319078492337</v>
      </c>
      <c r="V21" s="82"/>
      <c r="W21" s="82">
        <v>420972905015.32501</v>
      </c>
      <c r="Y21" s="83">
        <v>5.3841454430727707E-2</v>
      </c>
      <c r="AA21" s="82"/>
    </row>
    <row r="22" spans="1:27" ht="24" x14ac:dyDescent="0.2">
      <c r="A22" s="81" t="s">
        <v>69</v>
      </c>
      <c r="C22" s="82">
        <v>3275534</v>
      </c>
      <c r="D22" s="82"/>
      <c r="E22" s="82">
        <v>48578193412</v>
      </c>
      <c r="F22" s="82"/>
      <c r="G22" s="82">
        <v>56036527096.167</v>
      </c>
      <c r="H22" s="82"/>
      <c r="I22" s="82">
        <v>3102914</v>
      </c>
      <c r="J22" s="82"/>
      <c r="K22" s="82">
        <v>58530377808</v>
      </c>
      <c r="L22" s="82"/>
      <c r="M22" s="82">
        <v>0</v>
      </c>
      <c r="N22" s="82"/>
      <c r="O22" s="82">
        <v>0</v>
      </c>
      <c r="P22" s="82"/>
      <c r="Q22" s="82">
        <v>6378448</v>
      </c>
      <c r="R22" s="82"/>
      <c r="S22" s="82">
        <v>19550</v>
      </c>
      <c r="T22" s="82"/>
      <c r="U22" s="82">
        <v>107108571220</v>
      </c>
      <c r="V22" s="82"/>
      <c r="W22" s="82">
        <v>123956701382.52</v>
      </c>
      <c r="Y22" s="83">
        <v>1.5853773507412107E-2</v>
      </c>
      <c r="AA22" s="82"/>
    </row>
    <row r="23" spans="1:27" ht="24" x14ac:dyDescent="0.2">
      <c r="A23" s="81" t="s">
        <v>53</v>
      </c>
      <c r="C23" s="82">
        <v>1340000</v>
      </c>
      <c r="D23" s="82"/>
      <c r="E23" s="82">
        <v>7512815448</v>
      </c>
      <c r="F23" s="82"/>
      <c r="G23" s="82">
        <v>8764737660</v>
      </c>
      <c r="H23" s="82"/>
      <c r="I23" s="82">
        <v>0</v>
      </c>
      <c r="J23" s="82"/>
      <c r="K23" s="82">
        <v>0</v>
      </c>
      <c r="L23" s="82"/>
      <c r="M23" s="82">
        <v>-670000</v>
      </c>
      <c r="N23" s="82"/>
      <c r="O23" s="82">
        <v>-3756407724</v>
      </c>
      <c r="P23" s="82"/>
      <c r="Q23" s="82">
        <v>670000</v>
      </c>
      <c r="R23" s="82"/>
      <c r="S23" s="82">
        <v>7150</v>
      </c>
      <c r="T23" s="82"/>
      <c r="U23" s="82">
        <v>3756407722</v>
      </c>
      <c r="V23" s="82"/>
      <c r="W23" s="82">
        <v>4761996525</v>
      </c>
      <c r="Y23" s="83">
        <v>6.09048268535804E-4</v>
      </c>
      <c r="AA23" s="82"/>
    </row>
    <row r="24" spans="1:27" ht="24" x14ac:dyDescent="0.2">
      <c r="A24" s="81" t="s">
        <v>70</v>
      </c>
      <c r="C24" s="82">
        <v>10499642</v>
      </c>
      <c r="D24" s="82"/>
      <c r="E24" s="82">
        <v>144607163885</v>
      </c>
      <c r="F24" s="82"/>
      <c r="G24" s="82">
        <v>205299116789.06699</v>
      </c>
      <c r="H24" s="82"/>
      <c r="I24" s="82">
        <v>1370000</v>
      </c>
      <c r="J24" s="82"/>
      <c r="K24" s="82">
        <v>29657997049</v>
      </c>
      <c r="L24" s="82"/>
      <c r="M24" s="82">
        <v>0</v>
      </c>
      <c r="N24" s="82"/>
      <c r="O24" s="82">
        <v>0</v>
      </c>
      <c r="P24" s="82"/>
      <c r="Q24" s="82">
        <v>11869642</v>
      </c>
      <c r="R24" s="82"/>
      <c r="S24" s="82">
        <v>19340</v>
      </c>
      <c r="T24" s="82"/>
      <c r="U24" s="82">
        <v>174265160934</v>
      </c>
      <c r="V24" s="82"/>
      <c r="W24" s="82">
        <v>228193000966.134</v>
      </c>
      <c r="Y24" s="83">
        <v>2.9185353538327703E-2</v>
      </c>
      <c r="AA24" s="82"/>
    </row>
    <row r="25" spans="1:27" ht="24" x14ac:dyDescent="0.2">
      <c r="A25" s="81" t="s">
        <v>71</v>
      </c>
      <c r="C25" s="82">
        <v>20935220</v>
      </c>
      <c r="D25" s="82"/>
      <c r="E25" s="82">
        <v>373301053149</v>
      </c>
      <c r="F25" s="82"/>
      <c r="G25" s="82">
        <v>477396435816.53998</v>
      </c>
      <c r="H25" s="82"/>
      <c r="I25" s="82">
        <v>7816320</v>
      </c>
      <c r="J25" s="82"/>
      <c r="K25" s="82">
        <v>206667711394</v>
      </c>
      <c r="L25" s="82"/>
      <c r="M25" s="82">
        <v>0</v>
      </c>
      <c r="N25" s="82"/>
      <c r="O25" s="82">
        <v>0</v>
      </c>
      <c r="P25" s="82"/>
      <c r="Q25" s="82">
        <v>28751540</v>
      </c>
      <c r="R25" s="82"/>
      <c r="S25" s="82">
        <v>23320</v>
      </c>
      <c r="T25" s="82"/>
      <c r="U25" s="82">
        <v>579968764543</v>
      </c>
      <c r="V25" s="82"/>
      <c r="W25" s="82">
        <v>666496521618.83997</v>
      </c>
      <c r="Y25" s="83">
        <v>8.5243353359458943E-2</v>
      </c>
      <c r="AA25" s="82"/>
    </row>
    <row r="26" spans="1:27" ht="24" x14ac:dyDescent="0.2">
      <c r="A26" s="81" t="s">
        <v>72</v>
      </c>
      <c r="C26" s="82">
        <v>28380754</v>
      </c>
      <c r="D26" s="82"/>
      <c r="E26" s="82">
        <v>215554715097</v>
      </c>
      <c r="F26" s="82"/>
      <c r="G26" s="82">
        <v>299046018245.21997</v>
      </c>
      <c r="H26" s="82"/>
      <c r="I26" s="82">
        <v>1300000</v>
      </c>
      <c r="J26" s="82"/>
      <c r="K26" s="82">
        <v>15213104632</v>
      </c>
      <c r="L26" s="82"/>
      <c r="M26" s="82">
        <v>0</v>
      </c>
      <c r="N26" s="82"/>
      <c r="O26" s="82">
        <v>0</v>
      </c>
      <c r="P26" s="82"/>
      <c r="Q26" s="82">
        <v>29680754</v>
      </c>
      <c r="R26" s="82"/>
      <c r="S26" s="82">
        <v>10670</v>
      </c>
      <c r="T26" s="82"/>
      <c r="U26" s="82">
        <v>230767819729</v>
      </c>
      <c r="V26" s="82"/>
      <c r="W26" s="82">
        <v>314809317991.17902</v>
      </c>
      <c r="Y26" s="83">
        <v>4.0263378823331863E-2</v>
      </c>
      <c r="AA26" s="82"/>
    </row>
    <row r="27" spans="1:27" ht="24" x14ac:dyDescent="0.2">
      <c r="A27" s="81" t="s">
        <v>54</v>
      </c>
      <c r="C27" s="82">
        <v>311144</v>
      </c>
      <c r="D27" s="82"/>
      <c r="E27" s="82">
        <v>2105285303</v>
      </c>
      <c r="F27" s="82"/>
      <c r="G27" s="82">
        <v>2251650806.4959998</v>
      </c>
      <c r="H27" s="82"/>
      <c r="I27" s="82">
        <v>0</v>
      </c>
      <c r="J27" s="82"/>
      <c r="K27" s="82">
        <v>0</v>
      </c>
      <c r="L27" s="82"/>
      <c r="M27" s="82">
        <v>0</v>
      </c>
      <c r="N27" s="82"/>
      <c r="O27" s="82">
        <v>0</v>
      </c>
      <c r="P27" s="82"/>
      <c r="Q27" s="82">
        <v>311144</v>
      </c>
      <c r="R27" s="82"/>
      <c r="S27" s="82">
        <v>8640</v>
      </c>
      <c r="T27" s="82"/>
      <c r="U27" s="82">
        <v>2105285303</v>
      </c>
      <c r="V27" s="82"/>
      <c r="W27" s="82">
        <v>2672288869.2480001</v>
      </c>
      <c r="Y27" s="83">
        <v>3.4177952468014369E-4</v>
      </c>
      <c r="AA27" s="82"/>
    </row>
    <row r="28" spans="1:27" ht="24" x14ac:dyDescent="0.2">
      <c r="A28" s="81" t="s">
        <v>55</v>
      </c>
      <c r="C28" s="82">
        <v>1528129</v>
      </c>
      <c r="D28" s="82"/>
      <c r="E28" s="82">
        <v>128329001874</v>
      </c>
      <c r="F28" s="82"/>
      <c r="G28" s="82">
        <v>125882565731.132</v>
      </c>
      <c r="H28" s="82"/>
      <c r="I28" s="82">
        <v>654473</v>
      </c>
      <c r="J28" s="82"/>
      <c r="K28" s="82">
        <v>54961241389.622475</v>
      </c>
      <c r="L28" s="82"/>
      <c r="M28" s="82">
        <v>0</v>
      </c>
      <c r="N28" s="82"/>
      <c r="O28" s="82">
        <v>0</v>
      </c>
      <c r="P28" s="82"/>
      <c r="Q28" s="82">
        <v>2182602</v>
      </c>
      <c r="R28" s="82"/>
      <c r="S28" s="82">
        <v>97660</v>
      </c>
      <c r="T28" s="82"/>
      <c r="U28" s="82">
        <v>183242259483</v>
      </c>
      <c r="V28" s="82"/>
      <c r="W28" s="82">
        <v>211884651497.646</v>
      </c>
      <c r="Y28" s="83">
        <v>2.7099553610857276E-2</v>
      </c>
      <c r="AA28" s="82"/>
    </row>
    <row r="29" spans="1:27" ht="24" x14ac:dyDescent="0.2">
      <c r="A29" s="81" t="s">
        <v>73</v>
      </c>
      <c r="C29" s="82">
        <v>48555</v>
      </c>
      <c r="D29" s="82"/>
      <c r="E29" s="82">
        <v>279999525327</v>
      </c>
      <c r="F29" s="82"/>
      <c r="G29" s="82">
        <v>317435203037.15997</v>
      </c>
      <c r="H29" s="82"/>
      <c r="I29" s="82">
        <v>22354</v>
      </c>
      <c r="J29" s="82"/>
      <c r="K29" s="82">
        <v>150005345430</v>
      </c>
      <c r="L29" s="82"/>
      <c r="M29" s="82">
        <v>0</v>
      </c>
      <c r="N29" s="82"/>
      <c r="O29" s="82">
        <v>0</v>
      </c>
      <c r="P29" s="82"/>
      <c r="Q29" s="82">
        <v>70909</v>
      </c>
      <c r="R29" s="82"/>
      <c r="S29" s="82">
        <v>6984900</v>
      </c>
      <c r="T29" s="82"/>
      <c r="U29" s="82">
        <v>430004870757</v>
      </c>
      <c r="V29" s="82"/>
      <c r="W29" s="82">
        <v>494103572642.15997</v>
      </c>
      <c r="Y29" s="83">
        <v>6.3194696555361807E-2</v>
      </c>
      <c r="AA29" s="82"/>
    </row>
    <row r="30" spans="1:27" ht="24" x14ac:dyDescent="0.2">
      <c r="A30" s="81" t="s">
        <v>74</v>
      </c>
      <c r="C30" s="82">
        <v>86053577</v>
      </c>
      <c r="D30" s="82"/>
      <c r="E30" s="82">
        <v>575654592299</v>
      </c>
      <c r="F30" s="82"/>
      <c r="G30" s="82">
        <v>782705257684.177</v>
      </c>
      <c r="H30" s="82"/>
      <c r="I30" s="82">
        <v>30090000</v>
      </c>
      <c r="J30" s="82"/>
      <c r="K30" s="82">
        <v>306692345484</v>
      </c>
      <c r="L30" s="82"/>
      <c r="M30" s="82">
        <v>0</v>
      </c>
      <c r="N30" s="82"/>
      <c r="O30" s="82">
        <v>0</v>
      </c>
      <c r="P30" s="82"/>
      <c r="Q30" s="82">
        <v>116143577</v>
      </c>
      <c r="R30" s="82"/>
      <c r="S30" s="82">
        <v>10610</v>
      </c>
      <c r="T30" s="82"/>
      <c r="U30" s="82">
        <v>882346937783</v>
      </c>
      <c r="V30" s="82"/>
      <c r="W30" s="82">
        <v>1224951266025.78</v>
      </c>
      <c r="Y30" s="83">
        <v>0.15666841495936254</v>
      </c>
      <c r="AA30" s="82"/>
    </row>
    <row r="31" spans="1:27" ht="24" x14ac:dyDescent="0.2">
      <c r="A31" s="81" t="s">
        <v>75</v>
      </c>
      <c r="C31" s="82">
        <v>3054395</v>
      </c>
      <c r="D31" s="82"/>
      <c r="E31" s="82">
        <v>61782613250</v>
      </c>
      <c r="F31" s="82"/>
      <c r="G31" s="82">
        <v>72747863540.009995</v>
      </c>
      <c r="H31" s="82"/>
      <c r="I31" s="82">
        <v>773000</v>
      </c>
      <c r="J31" s="82"/>
      <c r="K31" s="82">
        <v>20065873736</v>
      </c>
      <c r="L31" s="82"/>
      <c r="M31" s="82">
        <v>0</v>
      </c>
      <c r="N31" s="82"/>
      <c r="O31" s="82">
        <v>0</v>
      </c>
      <c r="P31" s="82"/>
      <c r="Q31" s="82">
        <v>3827395</v>
      </c>
      <c r="R31" s="82"/>
      <c r="S31" s="82">
        <v>27060</v>
      </c>
      <c r="T31" s="82"/>
      <c r="U31" s="82">
        <v>81848486986</v>
      </c>
      <c r="V31" s="82"/>
      <c r="W31" s="82">
        <v>102953071313.235</v>
      </c>
      <c r="Y31" s="83">
        <v>1.3167458122781585E-2</v>
      </c>
      <c r="AA31" s="82"/>
    </row>
    <row r="32" spans="1:27" ht="24" x14ac:dyDescent="0.2">
      <c r="A32" s="81" t="s">
        <v>76</v>
      </c>
      <c r="C32" s="82">
        <v>6803348</v>
      </c>
      <c r="D32" s="82"/>
      <c r="E32" s="82">
        <v>78258470143</v>
      </c>
      <c r="F32" s="82"/>
      <c r="G32" s="82">
        <v>83994821546.147995</v>
      </c>
      <c r="H32" s="82"/>
      <c r="I32" s="82">
        <v>0</v>
      </c>
      <c r="J32" s="82"/>
      <c r="K32" s="82">
        <v>0</v>
      </c>
      <c r="L32" s="82"/>
      <c r="M32" s="82">
        <v>0</v>
      </c>
      <c r="N32" s="82"/>
      <c r="O32" s="82">
        <v>0</v>
      </c>
      <c r="P32" s="82"/>
      <c r="Q32" s="82">
        <v>6803348</v>
      </c>
      <c r="R32" s="82"/>
      <c r="S32" s="82">
        <v>12420</v>
      </c>
      <c r="T32" s="82"/>
      <c r="U32" s="82">
        <v>78258470143</v>
      </c>
      <c r="V32" s="82"/>
      <c r="W32" s="82">
        <v>83994821546.147995</v>
      </c>
      <c r="Y32" s="83">
        <v>1.0742742116691335E-2</v>
      </c>
      <c r="AA32" s="82"/>
    </row>
    <row r="33" spans="1:27" ht="24" x14ac:dyDescent="0.2">
      <c r="A33" s="81" t="s">
        <v>77</v>
      </c>
      <c r="C33" s="82">
        <v>50754812</v>
      </c>
      <c r="D33" s="82"/>
      <c r="E33" s="82">
        <v>75268787020</v>
      </c>
      <c r="F33" s="82"/>
      <c r="G33" s="82">
        <v>76789193362.009201</v>
      </c>
      <c r="H33" s="82"/>
      <c r="I33" s="82">
        <v>0</v>
      </c>
      <c r="J33" s="82"/>
      <c r="K33" s="82">
        <v>0</v>
      </c>
      <c r="L33" s="82"/>
      <c r="M33" s="82">
        <v>0</v>
      </c>
      <c r="N33" s="82"/>
      <c r="O33" s="82">
        <v>0</v>
      </c>
      <c r="P33" s="82"/>
      <c r="Q33" s="82">
        <v>50754812</v>
      </c>
      <c r="R33" s="82"/>
      <c r="S33" s="82">
        <v>1427</v>
      </c>
      <c r="T33" s="82"/>
      <c r="U33" s="82">
        <v>75268787020</v>
      </c>
      <c r="V33" s="82"/>
      <c r="W33" s="82">
        <v>71996175379.492203</v>
      </c>
      <c r="Y33" s="83">
        <v>9.208143207555114E-3</v>
      </c>
      <c r="AA33" s="82"/>
    </row>
    <row r="34" spans="1:27" ht="24" x14ac:dyDescent="0.2">
      <c r="A34" s="81" t="s">
        <v>78</v>
      </c>
      <c r="C34" s="82">
        <v>10206430</v>
      </c>
      <c r="D34" s="82"/>
      <c r="E34" s="82">
        <v>396879924414</v>
      </c>
      <c r="F34" s="82"/>
      <c r="G34" s="82">
        <v>612496014134.35498</v>
      </c>
      <c r="H34" s="82"/>
      <c r="I34" s="82">
        <v>1190000</v>
      </c>
      <c r="J34" s="82"/>
      <c r="K34" s="82">
        <v>86342890891</v>
      </c>
      <c r="L34" s="82"/>
      <c r="M34" s="82">
        <v>0</v>
      </c>
      <c r="N34" s="82"/>
      <c r="O34" s="82">
        <v>0</v>
      </c>
      <c r="P34" s="82"/>
      <c r="Q34" s="82">
        <v>11396430</v>
      </c>
      <c r="R34" s="82"/>
      <c r="S34" s="82">
        <v>61530</v>
      </c>
      <c r="T34" s="82"/>
      <c r="U34" s="82">
        <v>483222815305</v>
      </c>
      <c r="V34" s="82"/>
      <c r="W34" s="82">
        <v>697050064989.495</v>
      </c>
      <c r="Y34" s="83">
        <v>8.915108042096305E-2</v>
      </c>
      <c r="AA34" s="82"/>
    </row>
    <row r="35" spans="1:27" ht="24" x14ac:dyDescent="0.2">
      <c r="A35" s="81" t="s">
        <v>79</v>
      </c>
      <c r="C35" s="82">
        <v>13800000</v>
      </c>
      <c r="D35" s="82"/>
      <c r="E35" s="82">
        <v>115200806828</v>
      </c>
      <c r="F35" s="82"/>
      <c r="G35" s="82">
        <v>126890482500</v>
      </c>
      <c r="H35" s="82"/>
      <c r="I35" s="82">
        <v>0</v>
      </c>
      <c r="J35" s="82"/>
      <c r="K35" s="82">
        <v>0</v>
      </c>
      <c r="L35" s="82"/>
      <c r="M35" s="82">
        <v>0</v>
      </c>
      <c r="N35" s="82"/>
      <c r="O35" s="82">
        <v>0</v>
      </c>
      <c r="P35" s="82"/>
      <c r="Q35" s="82">
        <v>13800000</v>
      </c>
      <c r="R35" s="82"/>
      <c r="S35" s="82">
        <v>9250</v>
      </c>
      <c r="T35" s="82"/>
      <c r="U35" s="82">
        <v>115200806828</v>
      </c>
      <c r="V35" s="82"/>
      <c r="W35" s="82">
        <v>126890482500</v>
      </c>
      <c r="Y35" s="83">
        <v>1.6228997281827657E-2</v>
      </c>
      <c r="AA35" s="82"/>
    </row>
    <row r="36" spans="1:27" ht="24" x14ac:dyDescent="0.2">
      <c r="A36" s="81" t="s">
        <v>80</v>
      </c>
      <c r="C36" s="82">
        <v>18000</v>
      </c>
      <c r="D36" s="82"/>
      <c r="E36" s="82">
        <v>1428495891</v>
      </c>
      <c r="F36" s="82"/>
      <c r="G36" s="82">
        <v>1636305705</v>
      </c>
      <c r="H36" s="82"/>
      <c r="I36" s="82">
        <v>0</v>
      </c>
      <c r="J36" s="82"/>
      <c r="K36" s="82">
        <v>0</v>
      </c>
      <c r="L36" s="82"/>
      <c r="M36" s="82">
        <v>0</v>
      </c>
      <c r="N36" s="82"/>
      <c r="O36" s="82">
        <v>0</v>
      </c>
      <c r="P36" s="82"/>
      <c r="Q36" s="82">
        <v>18000</v>
      </c>
      <c r="R36" s="82"/>
      <c r="S36" s="82">
        <v>96700</v>
      </c>
      <c r="T36" s="82"/>
      <c r="U36" s="82">
        <v>1428495891</v>
      </c>
      <c r="V36" s="82"/>
      <c r="W36" s="82">
        <v>1730243430</v>
      </c>
      <c r="Y36" s="83">
        <v>2.2129410629650778E-4</v>
      </c>
      <c r="AA36" s="82"/>
    </row>
    <row r="37" spans="1:27" ht="24" x14ac:dyDescent="0.2">
      <c r="A37" s="81" t="s">
        <v>81</v>
      </c>
      <c r="C37" s="82">
        <v>10034117</v>
      </c>
      <c r="D37" s="82"/>
      <c r="E37" s="82">
        <v>58102372347</v>
      </c>
      <c r="F37" s="82"/>
      <c r="G37" s="82">
        <v>67028062105.872002</v>
      </c>
      <c r="H37" s="82"/>
      <c r="I37" s="82">
        <v>6996677</v>
      </c>
      <c r="J37" s="82"/>
      <c r="K37" s="82">
        <v>48057220905</v>
      </c>
      <c r="L37" s="82"/>
      <c r="M37" s="82">
        <v>0</v>
      </c>
      <c r="N37" s="82"/>
      <c r="O37" s="82">
        <v>0</v>
      </c>
      <c r="P37" s="82"/>
      <c r="Q37" s="82">
        <v>17030794</v>
      </c>
      <c r="R37" s="82"/>
      <c r="S37" s="82">
        <v>7120</v>
      </c>
      <c r="T37" s="82"/>
      <c r="U37" s="82">
        <v>106159593252</v>
      </c>
      <c r="V37" s="82"/>
      <c r="W37" s="82">
        <v>120537760722.98399</v>
      </c>
      <c r="Y37" s="83">
        <v>1.5416498957129425E-2</v>
      </c>
      <c r="AA37" s="82"/>
    </row>
    <row r="38" spans="1:27" ht="24" x14ac:dyDescent="0.2">
      <c r="A38" s="81" t="s">
        <v>82</v>
      </c>
      <c r="C38" s="82">
        <v>4413885</v>
      </c>
      <c r="D38" s="82"/>
      <c r="E38" s="82">
        <v>65094125306</v>
      </c>
      <c r="F38" s="82"/>
      <c r="G38" s="82">
        <v>71430492415.589996</v>
      </c>
      <c r="H38" s="82"/>
      <c r="I38" s="82">
        <v>7958455</v>
      </c>
      <c r="J38" s="82"/>
      <c r="K38" s="82">
        <v>128305596392</v>
      </c>
      <c r="L38" s="82"/>
      <c r="M38" s="82">
        <v>-5162453</v>
      </c>
      <c r="N38" s="82"/>
      <c r="O38" s="82">
        <v>86521076125</v>
      </c>
      <c r="P38" s="82"/>
      <c r="Q38" s="82">
        <v>7209887</v>
      </c>
      <c r="R38" s="82"/>
      <c r="S38" s="82">
        <v>16860</v>
      </c>
      <c r="T38" s="82"/>
      <c r="U38" s="82">
        <v>110346717759</v>
      </c>
      <c r="V38" s="82"/>
      <c r="W38" s="82">
        <v>120835420585.821</v>
      </c>
      <c r="Y38" s="83">
        <v>1.5454568960566373E-2</v>
      </c>
      <c r="AA38" s="82"/>
    </row>
    <row r="39" spans="1:27" ht="24" x14ac:dyDescent="0.2">
      <c r="A39" s="81" t="s">
        <v>83</v>
      </c>
      <c r="C39" s="82">
        <v>500000</v>
      </c>
      <c r="E39" s="82">
        <v>7517319534</v>
      </c>
      <c r="G39" s="82">
        <v>9080646750</v>
      </c>
      <c r="I39" s="82">
        <v>0</v>
      </c>
      <c r="K39" s="82">
        <v>0</v>
      </c>
      <c r="M39" s="82">
        <v>-250000</v>
      </c>
      <c r="O39" s="82">
        <v>4832208380.5</v>
      </c>
      <c r="Q39" s="82">
        <v>250000</v>
      </c>
      <c r="S39" s="82">
        <v>17280</v>
      </c>
      <c r="U39" s="82">
        <v>3758659767</v>
      </c>
      <c r="W39" s="82">
        <v>4294296000</v>
      </c>
      <c r="Y39" s="83">
        <v>5.4923046030157046E-4</v>
      </c>
      <c r="AA39" s="82"/>
    </row>
    <row r="40" spans="1:27" ht="24" x14ac:dyDescent="0.2">
      <c r="A40" s="81" t="s">
        <v>84</v>
      </c>
      <c r="C40" s="82">
        <v>17796682</v>
      </c>
      <c r="E40" s="82">
        <v>149927872259</v>
      </c>
      <c r="G40" s="82">
        <v>186991668713.99701</v>
      </c>
      <c r="I40" s="82">
        <v>8709163</v>
      </c>
      <c r="K40" s="82">
        <v>98926102130</v>
      </c>
      <c r="M40" s="82">
        <v>0</v>
      </c>
      <c r="O40" s="82">
        <v>0</v>
      </c>
      <c r="Q40" s="82">
        <v>26505845</v>
      </c>
      <c r="S40" s="82">
        <v>12060</v>
      </c>
      <c r="U40" s="82">
        <v>248853974389</v>
      </c>
      <c r="W40" s="82">
        <v>317758510780.33502</v>
      </c>
      <c r="X40" s="84"/>
      <c r="Y40" s="83">
        <v>4.0640573714672897E-2</v>
      </c>
      <c r="AA40" s="82"/>
    </row>
    <row r="41" spans="1:27" ht="24" x14ac:dyDescent="0.2">
      <c r="A41" s="81" t="s">
        <v>85</v>
      </c>
      <c r="C41" s="82">
        <v>520000</v>
      </c>
      <c r="E41" s="82">
        <v>22413332791</v>
      </c>
      <c r="G41" s="82">
        <v>26956647900</v>
      </c>
      <c r="I41" s="82">
        <v>100000</v>
      </c>
      <c r="K41" s="82">
        <v>5865320869</v>
      </c>
      <c r="M41" s="82">
        <v>0</v>
      </c>
      <c r="O41" s="82">
        <v>0</v>
      </c>
      <c r="Q41" s="82">
        <v>620000</v>
      </c>
      <c r="S41" s="82">
        <v>62450</v>
      </c>
      <c r="U41" s="82">
        <v>28278653660</v>
      </c>
      <c r="W41" s="82">
        <v>38488621950</v>
      </c>
      <c r="Y41" s="83">
        <v>4.9226051371334505E-3</v>
      </c>
      <c r="AA41" s="82"/>
    </row>
    <row r="42" spans="1:27" ht="24" x14ac:dyDescent="0.2">
      <c r="A42" s="81" t="s">
        <v>92</v>
      </c>
      <c r="C42" s="82">
        <v>0</v>
      </c>
      <c r="E42" s="82">
        <v>0</v>
      </c>
      <c r="G42" s="82">
        <v>0</v>
      </c>
      <c r="I42" s="82">
        <v>571500</v>
      </c>
      <c r="K42" s="82">
        <v>25169404580</v>
      </c>
      <c r="M42" s="82">
        <v>0</v>
      </c>
      <c r="O42" s="82">
        <v>0</v>
      </c>
      <c r="Q42" s="82">
        <v>571500</v>
      </c>
      <c r="S42" s="82">
        <v>47450</v>
      </c>
      <c r="U42" s="82">
        <v>25169404580</v>
      </c>
      <c r="W42" s="82">
        <v>26956324833.75</v>
      </c>
      <c r="X42" s="84"/>
      <c r="Y42" s="83">
        <v>3.4476511857774051E-3</v>
      </c>
      <c r="AA42" s="82"/>
    </row>
    <row r="43" spans="1:27" ht="24" x14ac:dyDescent="0.2">
      <c r="A43" s="81" t="s">
        <v>93</v>
      </c>
      <c r="C43" s="82">
        <v>0</v>
      </c>
      <c r="E43" s="82">
        <v>0</v>
      </c>
      <c r="G43" s="82">
        <v>0</v>
      </c>
      <c r="I43" s="82">
        <v>641578</v>
      </c>
      <c r="K43" s="82">
        <v>75522992685</v>
      </c>
      <c r="M43" s="82">
        <v>0</v>
      </c>
      <c r="O43" s="82">
        <v>0</v>
      </c>
      <c r="Q43" s="82">
        <v>641578</v>
      </c>
      <c r="S43" s="82">
        <v>141150</v>
      </c>
      <c r="U43" s="82">
        <v>75522992685</v>
      </c>
      <c r="W43" s="82">
        <v>90019910228.535004</v>
      </c>
      <c r="X43" s="84"/>
      <c r="Y43" s="83">
        <v>1.1513336931390927E-2</v>
      </c>
      <c r="AA43" s="82"/>
    </row>
    <row r="44" spans="1:27" ht="24" x14ac:dyDescent="0.2">
      <c r="A44" s="81" t="s">
        <v>94</v>
      </c>
      <c r="C44" s="82">
        <v>0</v>
      </c>
      <c r="E44" s="82">
        <v>0</v>
      </c>
      <c r="G44" s="82">
        <v>0</v>
      </c>
      <c r="I44" s="82">
        <v>634682</v>
      </c>
      <c r="K44" s="82">
        <v>16212747184</v>
      </c>
      <c r="M44" s="82">
        <v>0</v>
      </c>
      <c r="O44" s="82">
        <v>0</v>
      </c>
      <c r="Q44" s="82">
        <v>634682</v>
      </c>
      <c r="S44" s="82">
        <v>34550</v>
      </c>
      <c r="U44" s="82">
        <v>16212747184</v>
      </c>
      <c r="W44" s="82">
        <v>21797789934.555</v>
      </c>
      <c r="X44" s="84"/>
      <c r="Y44" s="83">
        <v>2.7878865824136441E-3</v>
      </c>
      <c r="AA44" s="82"/>
    </row>
    <row r="45" spans="1:27" ht="24" x14ac:dyDescent="0.2">
      <c r="A45" s="81" t="s">
        <v>95</v>
      </c>
      <c r="C45" s="82">
        <v>0</v>
      </c>
      <c r="E45" s="82">
        <v>0</v>
      </c>
      <c r="G45" s="82">
        <v>0</v>
      </c>
      <c r="I45" s="82">
        <v>1715262</v>
      </c>
      <c r="K45" s="82">
        <v>47696311694</v>
      </c>
      <c r="M45" s="82">
        <v>0</v>
      </c>
      <c r="O45" s="82">
        <v>0</v>
      </c>
      <c r="Q45" s="82">
        <v>1715262</v>
      </c>
      <c r="S45" s="82">
        <v>36050</v>
      </c>
      <c r="U45" s="82">
        <v>47696311694</v>
      </c>
      <c r="W45" s="82">
        <v>61467275689.154999</v>
      </c>
      <c r="X45" s="84"/>
      <c r="Y45" s="83">
        <v>7.8615214508357435E-3</v>
      </c>
      <c r="AA45" s="82"/>
    </row>
    <row r="46" spans="1:27" ht="24" x14ac:dyDescent="0.2">
      <c r="A46" s="81" t="s">
        <v>96</v>
      </c>
      <c r="C46" s="82">
        <v>0</v>
      </c>
      <c r="E46" s="82">
        <v>0</v>
      </c>
      <c r="G46" s="82">
        <v>0</v>
      </c>
      <c r="I46" s="82">
        <v>202824</v>
      </c>
      <c r="K46" s="82">
        <v>6430063473</v>
      </c>
      <c r="M46" s="82">
        <v>0</v>
      </c>
      <c r="O46" s="82">
        <v>0</v>
      </c>
      <c r="Q46" s="82">
        <v>202824</v>
      </c>
      <c r="S46" s="82">
        <v>39550</v>
      </c>
      <c r="U46" s="82">
        <v>6430063473</v>
      </c>
      <c r="W46" s="82">
        <v>7973960149.2600002</v>
      </c>
      <c r="X46" s="84"/>
      <c r="Y46" s="83">
        <v>1.019850937896328E-3</v>
      </c>
      <c r="AA46" s="82"/>
    </row>
    <row r="47" spans="1:27" ht="24" x14ac:dyDescent="0.2">
      <c r="A47" s="81" t="s">
        <v>97</v>
      </c>
      <c r="C47" s="82">
        <v>0</v>
      </c>
      <c r="E47" s="82">
        <v>0</v>
      </c>
      <c r="G47" s="82">
        <v>0</v>
      </c>
      <c r="I47" s="82">
        <v>297500</v>
      </c>
      <c r="K47" s="82">
        <v>5363137806</v>
      </c>
      <c r="M47" s="82">
        <v>0</v>
      </c>
      <c r="O47" s="82">
        <v>0</v>
      </c>
      <c r="Q47" s="82">
        <v>297500</v>
      </c>
      <c r="S47" s="82">
        <v>29600</v>
      </c>
      <c r="U47" s="82">
        <v>5363137806</v>
      </c>
      <c r="W47" s="82">
        <v>8753604300</v>
      </c>
      <c r="X47" s="84"/>
      <c r="Y47" s="83">
        <v>1.1195656095869513E-3</v>
      </c>
      <c r="AA47" s="82"/>
    </row>
    <row r="48" spans="1:27" ht="24" x14ac:dyDescent="0.2">
      <c r="A48" s="81" t="s">
        <v>98</v>
      </c>
      <c r="C48" s="82">
        <v>0</v>
      </c>
      <c r="E48" s="82">
        <v>0</v>
      </c>
      <c r="G48" s="82">
        <v>0</v>
      </c>
      <c r="I48" s="82">
        <v>8598231</v>
      </c>
      <c r="K48" s="82">
        <v>117021838475</v>
      </c>
      <c r="M48" s="82">
        <v>0</v>
      </c>
      <c r="O48" s="82">
        <v>0</v>
      </c>
      <c r="Q48" s="82">
        <v>8598231</v>
      </c>
      <c r="S48" s="82">
        <v>14920</v>
      </c>
      <c r="U48" s="82">
        <v>117021838475</v>
      </c>
      <c r="W48" s="82">
        <v>127522307161.20599</v>
      </c>
      <c r="X48" s="84"/>
      <c r="Y48" s="83">
        <v>1.6309806184964293E-2</v>
      </c>
      <c r="AA48" s="82"/>
    </row>
    <row r="49" spans="1:27" ht="24" x14ac:dyDescent="0.2">
      <c r="A49" s="81" t="s">
        <v>99</v>
      </c>
      <c r="C49" s="82">
        <v>0</v>
      </c>
      <c r="E49" s="82">
        <v>0</v>
      </c>
      <c r="G49" s="82">
        <v>0</v>
      </c>
      <c r="I49" s="82">
        <v>250000</v>
      </c>
      <c r="K49" s="82">
        <v>1789373273</v>
      </c>
      <c r="M49" s="82">
        <v>0</v>
      </c>
      <c r="O49" s="82">
        <v>0</v>
      </c>
      <c r="Q49" s="82">
        <v>250000</v>
      </c>
      <c r="S49" s="82">
        <v>10060</v>
      </c>
      <c r="U49" s="82">
        <v>1789373273</v>
      </c>
      <c r="W49" s="82">
        <v>2500035750</v>
      </c>
      <c r="X49" s="84"/>
      <c r="Y49" s="83">
        <v>3.1974875177278933E-4</v>
      </c>
      <c r="AA49" s="82"/>
    </row>
    <row r="50" spans="1:27" ht="24" x14ac:dyDescent="0.2">
      <c r="A50" s="81" t="s">
        <v>100</v>
      </c>
      <c r="C50" s="82">
        <v>0</v>
      </c>
      <c r="E50" s="82">
        <v>0</v>
      </c>
      <c r="G50" s="82">
        <v>0</v>
      </c>
      <c r="I50" s="82">
        <v>21750000</v>
      </c>
      <c r="K50" s="82">
        <v>99728488974</v>
      </c>
      <c r="M50" s="82">
        <v>0</v>
      </c>
      <c r="O50" s="82">
        <v>0</v>
      </c>
      <c r="Q50" s="82">
        <v>21750000</v>
      </c>
      <c r="S50" s="82">
        <v>4468</v>
      </c>
      <c r="U50" s="82">
        <v>99728488974</v>
      </c>
      <c r="W50" s="82">
        <v>96600784950</v>
      </c>
      <c r="X50" s="84"/>
      <c r="Y50" s="83">
        <v>1.2355015486492203E-2</v>
      </c>
      <c r="AA50" s="82"/>
    </row>
    <row r="51" spans="1:27" ht="24" x14ac:dyDescent="0.2">
      <c r="A51" s="81" t="s">
        <v>101</v>
      </c>
      <c r="C51" s="82">
        <v>0</v>
      </c>
      <c r="E51" s="82">
        <v>0</v>
      </c>
      <c r="G51" s="82">
        <v>0</v>
      </c>
      <c r="I51" s="82">
        <v>1600000</v>
      </c>
      <c r="K51" s="82">
        <v>22854332908</v>
      </c>
      <c r="M51" s="82">
        <v>0</v>
      </c>
      <c r="O51" s="82">
        <v>0</v>
      </c>
      <c r="Q51" s="82">
        <v>1600000</v>
      </c>
      <c r="S51" s="82">
        <v>17340</v>
      </c>
      <c r="U51" s="82">
        <v>22854332908</v>
      </c>
      <c r="W51" s="82">
        <v>27578923200</v>
      </c>
      <c r="X51" s="84"/>
      <c r="Y51" s="83">
        <v>3.527280067270086E-3</v>
      </c>
      <c r="AA51" s="82"/>
    </row>
    <row r="52" spans="1:27" ht="24" x14ac:dyDescent="0.2">
      <c r="A52" s="81" t="s">
        <v>102</v>
      </c>
      <c r="C52" s="82">
        <v>0</v>
      </c>
      <c r="E52" s="82">
        <v>0</v>
      </c>
      <c r="G52" s="82">
        <v>0</v>
      </c>
      <c r="I52" s="82">
        <v>450000</v>
      </c>
      <c r="K52" s="82">
        <v>2031793193</v>
      </c>
      <c r="M52" s="82">
        <v>0</v>
      </c>
      <c r="O52" s="82">
        <v>0</v>
      </c>
      <c r="Q52" s="82">
        <v>450000</v>
      </c>
      <c r="S52" s="82">
        <v>9020</v>
      </c>
      <c r="U52" s="82">
        <v>2031793193</v>
      </c>
      <c r="W52" s="82">
        <v>4034848950</v>
      </c>
      <c r="X52" s="84"/>
      <c r="Y52" s="83">
        <v>5.160477866583506E-4</v>
      </c>
      <c r="AA52" s="82"/>
    </row>
    <row r="53" spans="1:27" ht="24" x14ac:dyDescent="0.2">
      <c r="A53" s="81" t="s">
        <v>103</v>
      </c>
      <c r="C53" s="82">
        <v>0</v>
      </c>
      <c r="E53" s="82">
        <v>0</v>
      </c>
      <c r="G53" s="82">
        <v>0</v>
      </c>
      <c r="I53" s="82">
        <v>9201101</v>
      </c>
      <c r="K53" s="82">
        <v>45518406498</v>
      </c>
      <c r="M53" s="82">
        <v>0</v>
      </c>
      <c r="O53" s="82">
        <v>0</v>
      </c>
      <c r="Q53" s="82">
        <v>9201101</v>
      </c>
      <c r="S53" s="82">
        <v>4817</v>
      </c>
      <c r="U53" s="82">
        <v>45518406498</v>
      </c>
      <c r="W53" s="82">
        <v>44057989381.073898</v>
      </c>
      <c r="X53" s="84"/>
      <c r="Y53" s="83">
        <v>5.6349142648128873E-3</v>
      </c>
      <c r="AA53" s="82"/>
    </row>
    <row r="54" spans="1:27" ht="24.75" thickBot="1" x14ac:dyDescent="0.25">
      <c r="A54" s="81" t="s">
        <v>104</v>
      </c>
      <c r="C54" s="82">
        <v>0</v>
      </c>
      <c r="E54" s="82">
        <v>0</v>
      </c>
      <c r="G54" s="82">
        <v>0</v>
      </c>
      <c r="I54" s="82">
        <v>3400000</v>
      </c>
      <c r="K54" s="82">
        <v>20737599625</v>
      </c>
      <c r="M54" s="82">
        <v>0</v>
      </c>
      <c r="O54" s="82">
        <v>0</v>
      </c>
      <c r="Q54" s="82">
        <v>3400000</v>
      </c>
      <c r="S54" s="82">
        <v>6280</v>
      </c>
      <c r="U54" s="82">
        <v>20737599625</v>
      </c>
      <c r="W54" s="82">
        <v>21224955600</v>
      </c>
      <c r="Y54" s="83">
        <v>2.7146224047127623E-3</v>
      </c>
      <c r="AA54" s="82"/>
    </row>
    <row r="55" spans="1:27" ht="24.75" thickBot="1" x14ac:dyDescent="0.25">
      <c r="A55" s="81"/>
      <c r="E55" s="85">
        <f>SUM(E9:E54)</f>
        <v>5320939224209</v>
      </c>
      <c r="G55" s="85">
        <f>SUM(G9:G54)</f>
        <v>6809488847118.9746</v>
      </c>
      <c r="I55" s="78" t="s">
        <v>15</v>
      </c>
      <c r="K55" s="85">
        <f>SUM(K9:K54)</f>
        <v>1854775771041.6226</v>
      </c>
      <c r="M55" s="78" t="s">
        <v>15</v>
      </c>
      <c r="O55" s="85">
        <f>SUM(O9:O54)</f>
        <v>87596876782.5</v>
      </c>
      <c r="Q55" s="78" t="s">
        <v>15</v>
      </c>
      <c r="S55" s="78" t="s">
        <v>15</v>
      </c>
      <c r="U55" s="85">
        <f>SUM(U9:U54)</f>
        <v>7085098931649</v>
      </c>
      <c r="W55" s="85">
        <f>SUM(W9:W54)</f>
        <v>8971506695560.082</v>
      </c>
      <c r="Y55" s="86">
        <f>SUM(Y9:Y54)</f>
        <v>1.1474348186527161</v>
      </c>
    </row>
    <row r="56" spans="1:27" ht="23.25" thickTop="1" x14ac:dyDescent="0.2"/>
    <row r="57" spans="1:27" x14ac:dyDescent="0.2">
      <c r="W57" s="84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5"/>
  <sheetViews>
    <sheetView rightToLeft="1" topLeftCell="A22" zoomScale="85" zoomScaleNormal="85" workbookViewId="0">
      <selection activeCell="K54" sqref="K54"/>
    </sheetView>
  </sheetViews>
  <sheetFormatPr defaultRowHeight="18.75" x14ac:dyDescent="0.2"/>
  <cols>
    <col min="1" max="1" width="37.375" style="16" bestFit="1" customWidth="1"/>
    <col min="2" max="2" width="0.875" style="16" customWidth="1"/>
    <col min="3" max="3" width="16.625" style="16" customWidth="1"/>
    <col min="4" max="4" width="0.875" style="16" customWidth="1"/>
    <col min="5" max="5" width="20.125" style="16" customWidth="1"/>
    <col min="6" max="6" width="0.875" style="16" customWidth="1"/>
    <col min="7" max="7" width="20.125" style="16" customWidth="1"/>
    <col min="8" max="8" width="0.875" style="16" customWidth="1"/>
    <col min="9" max="9" width="30.25" style="16" bestFit="1" customWidth="1"/>
    <col min="10" max="10" width="0.875" style="16" customWidth="1"/>
    <col min="11" max="11" width="16.625" style="16" customWidth="1"/>
    <col min="12" max="12" width="0.875" style="16" customWidth="1"/>
    <col min="13" max="13" width="20.125" style="16" customWidth="1"/>
    <col min="14" max="14" width="0.875" style="16" customWidth="1"/>
    <col min="15" max="15" width="20.125" style="16" customWidth="1"/>
    <col min="16" max="16" width="0.875" style="16" customWidth="1"/>
    <col min="17" max="17" width="29.75" style="16" customWidth="1"/>
    <col min="18" max="18" width="0.875" style="16" customWidth="1"/>
    <col min="19" max="16384" width="9" style="16"/>
  </cols>
  <sheetData>
    <row r="1" spans="1:17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6.25" x14ac:dyDescent="0.2">
      <c r="A2" s="75" t="str">
        <f>+درآمدها!A2</f>
        <v>صندوق سرمایه‌گذاری بخشی صنایع مفید - اکتان</v>
      </c>
      <c r="B2" s="75" t="s">
        <v>0</v>
      </c>
      <c r="C2" s="75" t="s">
        <v>0</v>
      </c>
      <c r="D2" s="75" t="s">
        <v>0</v>
      </c>
      <c r="E2" s="75" t="s">
        <v>0</v>
      </c>
      <c r="F2" s="75" t="s">
        <v>0</v>
      </c>
      <c r="G2" s="75" t="s">
        <v>0</v>
      </c>
      <c r="H2" s="75" t="s">
        <v>0</v>
      </c>
      <c r="I2" s="75" t="s">
        <v>0</v>
      </c>
      <c r="J2" s="75" t="s">
        <v>0</v>
      </c>
      <c r="K2" s="75" t="s">
        <v>0</v>
      </c>
      <c r="L2" s="75" t="s">
        <v>0</v>
      </c>
      <c r="M2" s="75" t="s">
        <v>0</v>
      </c>
      <c r="N2" s="75" t="s">
        <v>0</v>
      </c>
      <c r="O2" s="75" t="s">
        <v>0</v>
      </c>
      <c r="P2" s="75" t="s">
        <v>0</v>
      </c>
      <c r="Q2" s="75" t="s">
        <v>0</v>
      </c>
    </row>
    <row r="3" spans="1:17" ht="26.25" x14ac:dyDescent="0.2">
      <c r="A3" s="75" t="s">
        <v>24</v>
      </c>
      <c r="B3" s="75" t="s">
        <v>24</v>
      </c>
      <c r="C3" s="75" t="s">
        <v>24</v>
      </c>
      <c r="D3" s="75" t="s">
        <v>24</v>
      </c>
      <c r="E3" s="75" t="s">
        <v>24</v>
      </c>
      <c r="F3" s="75" t="s">
        <v>24</v>
      </c>
      <c r="G3" s="75" t="s">
        <v>24</v>
      </c>
      <c r="H3" s="75" t="s">
        <v>24</v>
      </c>
      <c r="I3" s="75" t="s">
        <v>24</v>
      </c>
      <c r="J3" s="75" t="s">
        <v>24</v>
      </c>
      <c r="K3" s="75" t="s">
        <v>24</v>
      </c>
      <c r="L3" s="75" t="s">
        <v>24</v>
      </c>
      <c r="M3" s="75" t="s">
        <v>24</v>
      </c>
      <c r="N3" s="75" t="s">
        <v>24</v>
      </c>
      <c r="O3" s="75" t="s">
        <v>24</v>
      </c>
      <c r="P3" s="75" t="s">
        <v>24</v>
      </c>
      <c r="Q3" s="75" t="s">
        <v>24</v>
      </c>
    </row>
    <row r="4" spans="1:17" ht="26.25" x14ac:dyDescent="0.2">
      <c r="A4" s="75" t="str">
        <f>+سهام!A4</f>
        <v>برای ماه منتهی به 1403/10/30</v>
      </c>
      <c r="B4" s="75" t="s">
        <v>2</v>
      </c>
      <c r="C4" s="75" t="s">
        <v>2</v>
      </c>
      <c r="D4" s="75" t="s">
        <v>2</v>
      </c>
      <c r="E4" s="75" t="s">
        <v>2</v>
      </c>
      <c r="F4" s="75" t="s">
        <v>2</v>
      </c>
      <c r="G4" s="75" t="s">
        <v>2</v>
      </c>
      <c r="H4" s="75" t="s">
        <v>2</v>
      </c>
      <c r="I4" s="75" t="s">
        <v>2</v>
      </c>
      <c r="J4" s="75" t="s">
        <v>2</v>
      </c>
      <c r="K4" s="75" t="s">
        <v>2</v>
      </c>
      <c r="L4" s="75" t="s">
        <v>2</v>
      </c>
      <c r="M4" s="75" t="s">
        <v>2</v>
      </c>
      <c r="N4" s="75" t="s">
        <v>2</v>
      </c>
      <c r="O4" s="75" t="s">
        <v>2</v>
      </c>
      <c r="P4" s="75" t="s">
        <v>2</v>
      </c>
      <c r="Q4" s="75" t="s">
        <v>2</v>
      </c>
    </row>
    <row r="6" spans="1:17" ht="27" thickBot="1" x14ac:dyDescent="0.25">
      <c r="A6" s="76" t="s">
        <v>3</v>
      </c>
      <c r="C6" s="76" t="s">
        <v>26</v>
      </c>
      <c r="D6" s="76" t="s">
        <v>26</v>
      </c>
      <c r="E6" s="76" t="s">
        <v>26</v>
      </c>
      <c r="F6" s="76" t="s">
        <v>26</v>
      </c>
      <c r="G6" s="76" t="s">
        <v>26</v>
      </c>
      <c r="H6" s="76" t="s">
        <v>26</v>
      </c>
      <c r="I6" s="76" t="s">
        <v>26</v>
      </c>
      <c r="K6" s="76" t="s">
        <v>27</v>
      </c>
      <c r="L6" s="76" t="s">
        <v>27</v>
      </c>
      <c r="M6" s="76" t="s">
        <v>27</v>
      </c>
      <c r="N6" s="76" t="s">
        <v>27</v>
      </c>
      <c r="O6" s="76" t="s">
        <v>27</v>
      </c>
      <c r="P6" s="76" t="s">
        <v>27</v>
      </c>
      <c r="Q6" s="76" t="s">
        <v>27</v>
      </c>
    </row>
    <row r="7" spans="1:17" ht="27" thickBot="1" x14ac:dyDescent="0.25">
      <c r="A7" s="76" t="s">
        <v>3</v>
      </c>
      <c r="C7" s="15" t="s">
        <v>7</v>
      </c>
      <c r="E7" s="15" t="s">
        <v>38</v>
      </c>
      <c r="G7" s="15" t="s">
        <v>39</v>
      </c>
      <c r="I7" s="15" t="s">
        <v>40</v>
      </c>
      <c r="K7" s="15" t="s">
        <v>7</v>
      </c>
      <c r="M7" s="15" t="s">
        <v>38</v>
      </c>
      <c r="O7" s="15" t="s">
        <v>39</v>
      </c>
      <c r="Q7" s="15" t="s">
        <v>40</v>
      </c>
    </row>
    <row r="8" spans="1:17" ht="21" x14ac:dyDescent="0.2">
      <c r="A8" s="1" t="s">
        <v>67</v>
      </c>
      <c r="B8" s="24"/>
      <c r="C8" s="25">
        <v>9624346</v>
      </c>
      <c r="D8" s="25"/>
      <c r="E8" s="25">
        <v>133078098676</v>
      </c>
      <c r="F8" s="25"/>
      <c r="G8" s="25">
        <v>119495190529</v>
      </c>
      <c r="H8" s="25"/>
      <c r="I8" s="25">
        <f>+E8-G8</f>
        <v>13582908147</v>
      </c>
      <c r="J8" s="25"/>
      <c r="K8" s="25">
        <v>9624346</v>
      </c>
      <c r="L8" s="25"/>
      <c r="M8" s="25">
        <v>133078098676</v>
      </c>
      <c r="N8" s="25"/>
      <c r="O8" s="25">
        <v>119495190529</v>
      </c>
      <c r="P8" s="25"/>
      <c r="Q8" s="25">
        <f>+M8-O8</f>
        <v>13582908147</v>
      </c>
    </row>
    <row r="9" spans="1:17" ht="21" x14ac:dyDescent="0.2">
      <c r="A9" s="1" t="s">
        <v>71</v>
      </c>
      <c r="B9" s="24"/>
      <c r="C9" s="25">
        <v>28751540</v>
      </c>
      <c r="D9" s="25"/>
      <c r="E9" s="25">
        <v>666496521619</v>
      </c>
      <c r="F9" s="25"/>
      <c r="G9" s="25">
        <v>684064147210</v>
      </c>
      <c r="H9" s="25"/>
      <c r="I9" s="25">
        <f t="shared" ref="I9:I43" si="0">+E9-G9</f>
        <v>-17567625591</v>
      </c>
      <c r="J9" s="25"/>
      <c r="K9" s="25">
        <v>28751540</v>
      </c>
      <c r="L9" s="25"/>
      <c r="M9" s="25">
        <v>666496521619</v>
      </c>
      <c r="N9" s="25"/>
      <c r="O9" s="25">
        <v>684064147210</v>
      </c>
      <c r="P9" s="25"/>
      <c r="Q9" s="25">
        <f t="shared" ref="Q9:Q43" si="1">+M9-O9</f>
        <v>-17567625591</v>
      </c>
    </row>
    <row r="10" spans="1:17" s="41" customFormat="1" ht="21" x14ac:dyDescent="0.2">
      <c r="A10" s="1" t="s">
        <v>65</v>
      </c>
      <c r="B10" s="24"/>
      <c r="C10" s="25">
        <v>4462160</v>
      </c>
      <c r="D10" s="25"/>
      <c r="E10" s="25">
        <v>403285674656</v>
      </c>
      <c r="F10" s="25"/>
      <c r="G10" s="25">
        <v>350748717122</v>
      </c>
      <c r="H10" s="25"/>
      <c r="I10" s="25">
        <f t="shared" si="0"/>
        <v>52536957534</v>
      </c>
      <c r="J10" s="25"/>
      <c r="K10" s="25">
        <v>4462160</v>
      </c>
      <c r="L10" s="25"/>
      <c r="M10" s="25">
        <v>403285674656</v>
      </c>
      <c r="N10" s="25"/>
      <c r="O10" s="25">
        <v>350748717122</v>
      </c>
      <c r="P10" s="25"/>
      <c r="Q10" s="25">
        <f t="shared" si="1"/>
        <v>52536957534</v>
      </c>
    </row>
    <row r="11" spans="1:17" s="41" customFormat="1" ht="21" x14ac:dyDescent="0.2">
      <c r="A11" s="1" t="s">
        <v>95</v>
      </c>
      <c r="B11" s="24"/>
      <c r="C11" s="25">
        <v>1715262</v>
      </c>
      <c r="D11" s="25"/>
      <c r="E11" s="25">
        <v>61467275689</v>
      </c>
      <c r="F11" s="25"/>
      <c r="G11" s="25">
        <v>47696311694</v>
      </c>
      <c r="H11" s="25"/>
      <c r="I11" s="25">
        <f t="shared" si="0"/>
        <v>13770963995</v>
      </c>
      <c r="J11" s="25"/>
      <c r="K11" s="25">
        <v>1715262</v>
      </c>
      <c r="L11" s="25"/>
      <c r="M11" s="25">
        <v>61467275689</v>
      </c>
      <c r="N11" s="25"/>
      <c r="O11" s="25">
        <v>47696311694</v>
      </c>
      <c r="P11" s="25"/>
      <c r="Q11" s="25">
        <f t="shared" si="1"/>
        <v>13770963995</v>
      </c>
    </row>
    <row r="12" spans="1:17" s="41" customFormat="1" ht="21" x14ac:dyDescent="0.2">
      <c r="A12" s="1" t="s">
        <v>104</v>
      </c>
      <c r="B12" s="24"/>
      <c r="C12" s="25">
        <v>3400000</v>
      </c>
      <c r="D12" s="25"/>
      <c r="E12" s="25">
        <v>21224955600</v>
      </c>
      <c r="F12" s="25"/>
      <c r="G12" s="25">
        <v>20737599625</v>
      </c>
      <c r="H12" s="25"/>
      <c r="I12" s="25">
        <f t="shared" si="0"/>
        <v>487355975</v>
      </c>
      <c r="J12" s="25"/>
      <c r="K12" s="25">
        <v>3400000</v>
      </c>
      <c r="L12" s="25"/>
      <c r="M12" s="25">
        <v>21224955600</v>
      </c>
      <c r="N12" s="25"/>
      <c r="O12" s="25">
        <v>20737599625</v>
      </c>
      <c r="P12" s="25"/>
      <c r="Q12" s="25">
        <f t="shared" si="1"/>
        <v>487355975</v>
      </c>
    </row>
    <row r="13" spans="1:17" ht="21" x14ac:dyDescent="0.2">
      <c r="A13" s="1" t="s">
        <v>62</v>
      </c>
      <c r="B13" s="24"/>
      <c r="C13" s="25">
        <v>2400000</v>
      </c>
      <c r="D13" s="25"/>
      <c r="E13" s="25">
        <v>68279306400</v>
      </c>
      <c r="F13" s="25"/>
      <c r="G13" s="25">
        <v>64193691480</v>
      </c>
      <c r="H13" s="25"/>
      <c r="I13" s="25">
        <f t="shared" si="0"/>
        <v>4085614920</v>
      </c>
      <c r="J13" s="25"/>
      <c r="K13" s="25">
        <v>2400000</v>
      </c>
      <c r="L13" s="25"/>
      <c r="M13" s="25">
        <v>68279306400</v>
      </c>
      <c r="N13" s="25"/>
      <c r="O13" s="25">
        <v>64193691480</v>
      </c>
      <c r="P13" s="25"/>
      <c r="Q13" s="25">
        <f t="shared" si="1"/>
        <v>4085614920</v>
      </c>
    </row>
    <row r="14" spans="1:17" ht="21" x14ac:dyDescent="0.2">
      <c r="A14" s="1" t="s">
        <v>78</v>
      </c>
      <c r="B14" s="24"/>
      <c r="C14" s="25">
        <v>11396430</v>
      </c>
      <c r="D14" s="25"/>
      <c r="E14" s="25">
        <v>697050064989</v>
      </c>
      <c r="F14" s="25"/>
      <c r="G14" s="25">
        <v>698838905025</v>
      </c>
      <c r="H14" s="25"/>
      <c r="I14" s="25">
        <f t="shared" si="0"/>
        <v>-1788840036</v>
      </c>
      <c r="J14" s="25"/>
      <c r="K14" s="25">
        <v>11396430</v>
      </c>
      <c r="L14" s="25"/>
      <c r="M14" s="25">
        <v>697050064989</v>
      </c>
      <c r="N14" s="25"/>
      <c r="O14" s="25">
        <v>698838905025</v>
      </c>
      <c r="P14" s="25"/>
      <c r="Q14" s="25">
        <f t="shared" si="1"/>
        <v>-1788840036</v>
      </c>
    </row>
    <row r="15" spans="1:17" ht="21" x14ac:dyDescent="0.2">
      <c r="A15" s="1" t="s">
        <v>83</v>
      </c>
      <c r="B15" s="24"/>
      <c r="C15" s="25">
        <v>250000</v>
      </c>
      <c r="D15" s="25"/>
      <c r="E15" s="25">
        <v>4294296000</v>
      </c>
      <c r="F15" s="25"/>
      <c r="G15" s="25">
        <v>4540323378</v>
      </c>
      <c r="H15" s="25"/>
      <c r="I15" s="25">
        <f t="shared" si="0"/>
        <v>-246027378</v>
      </c>
      <c r="J15" s="25"/>
      <c r="K15" s="25">
        <v>250000</v>
      </c>
      <c r="L15" s="25"/>
      <c r="M15" s="25">
        <v>4294296000</v>
      </c>
      <c r="N15" s="25"/>
      <c r="O15" s="25">
        <v>4540323378</v>
      </c>
      <c r="P15" s="25"/>
      <c r="Q15" s="25">
        <f t="shared" si="1"/>
        <v>-246027378</v>
      </c>
    </row>
    <row r="16" spans="1:17" ht="21" x14ac:dyDescent="0.2">
      <c r="A16" s="1" t="s">
        <v>81</v>
      </c>
      <c r="B16" s="24"/>
      <c r="C16" s="25">
        <v>17030794</v>
      </c>
      <c r="D16" s="25"/>
      <c r="E16" s="25">
        <v>120537760723</v>
      </c>
      <c r="F16" s="25"/>
      <c r="G16" s="25">
        <v>115085283010</v>
      </c>
      <c r="H16" s="25"/>
      <c r="I16" s="25">
        <f t="shared" si="0"/>
        <v>5452477713</v>
      </c>
      <c r="J16" s="25"/>
      <c r="K16" s="25">
        <v>17030794</v>
      </c>
      <c r="L16" s="25"/>
      <c r="M16" s="25">
        <v>120537760723</v>
      </c>
      <c r="N16" s="25"/>
      <c r="O16" s="25">
        <v>115085283010</v>
      </c>
      <c r="P16" s="25"/>
      <c r="Q16" s="25">
        <f t="shared" si="1"/>
        <v>5452477713</v>
      </c>
    </row>
    <row r="17" spans="1:17" ht="21" x14ac:dyDescent="0.2">
      <c r="A17" s="1" t="s">
        <v>53</v>
      </c>
      <c r="B17" s="24"/>
      <c r="C17" s="25">
        <v>670000</v>
      </c>
      <c r="D17" s="25"/>
      <c r="E17" s="25">
        <v>4761996525</v>
      </c>
      <c r="F17" s="25"/>
      <c r="G17" s="25">
        <v>4382368828</v>
      </c>
      <c r="H17" s="25"/>
      <c r="I17" s="25">
        <f t="shared" si="0"/>
        <v>379627697</v>
      </c>
      <c r="J17" s="25"/>
      <c r="K17" s="25">
        <v>670000</v>
      </c>
      <c r="L17" s="25"/>
      <c r="M17" s="25">
        <v>4761996525</v>
      </c>
      <c r="N17" s="25"/>
      <c r="O17" s="25">
        <v>4382368828</v>
      </c>
      <c r="P17" s="25"/>
      <c r="Q17" s="25">
        <f t="shared" si="1"/>
        <v>379627697</v>
      </c>
    </row>
    <row r="18" spans="1:17" ht="21" x14ac:dyDescent="0.2">
      <c r="A18" s="1" t="s">
        <v>72</v>
      </c>
      <c r="B18" s="24"/>
      <c r="C18" s="25">
        <v>29680754</v>
      </c>
      <c r="D18" s="25"/>
      <c r="E18" s="25">
        <v>314809317991</v>
      </c>
      <c r="F18" s="25"/>
      <c r="G18" s="25">
        <v>314259122877</v>
      </c>
      <c r="H18" s="25"/>
      <c r="I18" s="25">
        <f t="shared" si="0"/>
        <v>550195114</v>
      </c>
      <c r="J18" s="25"/>
      <c r="K18" s="25">
        <v>29680754</v>
      </c>
      <c r="L18" s="25"/>
      <c r="M18" s="25">
        <v>314809317991</v>
      </c>
      <c r="N18" s="25"/>
      <c r="O18" s="25">
        <v>314259122877</v>
      </c>
      <c r="P18" s="25"/>
      <c r="Q18" s="25">
        <f t="shared" si="1"/>
        <v>550195114</v>
      </c>
    </row>
    <row r="19" spans="1:17" ht="21" x14ac:dyDescent="0.2">
      <c r="A19" s="1" t="s">
        <v>80</v>
      </c>
      <c r="B19" s="24"/>
      <c r="C19" s="25">
        <v>18000</v>
      </c>
      <c r="D19" s="25"/>
      <c r="E19" s="25">
        <v>1730243430</v>
      </c>
      <c r="F19" s="25"/>
      <c r="G19" s="25">
        <v>1636305705</v>
      </c>
      <c r="H19" s="25"/>
      <c r="I19" s="25">
        <f t="shared" si="0"/>
        <v>93937725</v>
      </c>
      <c r="J19" s="25"/>
      <c r="K19" s="25">
        <v>18000</v>
      </c>
      <c r="L19" s="25"/>
      <c r="M19" s="25">
        <v>1730243430</v>
      </c>
      <c r="N19" s="25"/>
      <c r="O19" s="25">
        <v>1636305705</v>
      </c>
      <c r="P19" s="25"/>
      <c r="Q19" s="25">
        <f t="shared" si="1"/>
        <v>93937725</v>
      </c>
    </row>
    <row r="20" spans="1:17" ht="21" x14ac:dyDescent="0.2">
      <c r="A20" s="1" t="s">
        <v>69</v>
      </c>
      <c r="B20" s="24"/>
      <c r="C20" s="25">
        <v>6378448</v>
      </c>
      <c r="D20" s="25"/>
      <c r="E20" s="25">
        <v>123956701383</v>
      </c>
      <c r="F20" s="25"/>
      <c r="G20" s="25">
        <v>114566904904</v>
      </c>
      <c r="H20" s="25"/>
      <c r="I20" s="25">
        <f t="shared" si="0"/>
        <v>9389796479</v>
      </c>
      <c r="J20" s="25"/>
      <c r="K20" s="25">
        <v>6378448</v>
      </c>
      <c r="L20" s="25"/>
      <c r="M20" s="25">
        <v>123956701383</v>
      </c>
      <c r="N20" s="25"/>
      <c r="O20" s="25">
        <v>114566904904</v>
      </c>
      <c r="P20" s="25"/>
      <c r="Q20" s="25">
        <f t="shared" si="1"/>
        <v>9389796479</v>
      </c>
    </row>
    <row r="21" spans="1:17" ht="21" x14ac:dyDescent="0.2">
      <c r="A21" s="1" t="s">
        <v>96</v>
      </c>
      <c r="B21" s="24"/>
      <c r="C21" s="25">
        <v>202824</v>
      </c>
      <c r="D21" s="25"/>
      <c r="E21" s="25">
        <v>7973960149</v>
      </c>
      <c r="F21" s="25"/>
      <c r="G21" s="25">
        <v>6430063473</v>
      </c>
      <c r="H21" s="25"/>
      <c r="I21" s="25">
        <f t="shared" si="0"/>
        <v>1543896676</v>
      </c>
      <c r="J21" s="25"/>
      <c r="K21" s="25">
        <v>202824</v>
      </c>
      <c r="L21" s="25"/>
      <c r="M21" s="25">
        <v>7973960149</v>
      </c>
      <c r="N21" s="25"/>
      <c r="O21" s="25">
        <v>6430063473</v>
      </c>
      <c r="P21" s="25"/>
      <c r="Q21" s="25">
        <f t="shared" si="1"/>
        <v>1543896676</v>
      </c>
    </row>
    <row r="22" spans="1:17" ht="21" x14ac:dyDescent="0.2">
      <c r="A22" s="1" t="s">
        <v>93</v>
      </c>
      <c r="B22" s="24"/>
      <c r="C22" s="25">
        <v>641578</v>
      </c>
      <c r="D22" s="25"/>
      <c r="E22" s="25">
        <v>90019910228</v>
      </c>
      <c r="F22" s="25"/>
      <c r="G22" s="25">
        <v>75522992685</v>
      </c>
      <c r="H22" s="25"/>
      <c r="I22" s="25">
        <f t="shared" si="0"/>
        <v>14496917543</v>
      </c>
      <c r="J22" s="25"/>
      <c r="K22" s="25">
        <v>641578</v>
      </c>
      <c r="L22" s="25"/>
      <c r="M22" s="25">
        <v>90019910228</v>
      </c>
      <c r="N22" s="25"/>
      <c r="O22" s="25">
        <v>75522992685</v>
      </c>
      <c r="P22" s="25"/>
      <c r="Q22" s="25">
        <f t="shared" si="1"/>
        <v>14496917543</v>
      </c>
    </row>
    <row r="23" spans="1:17" ht="21" x14ac:dyDescent="0.2">
      <c r="A23" s="1" t="s">
        <v>94</v>
      </c>
      <c r="B23" s="24"/>
      <c r="C23" s="25">
        <v>634682</v>
      </c>
      <c r="D23" s="25"/>
      <c r="E23" s="25">
        <v>21797789934</v>
      </c>
      <c r="F23" s="25"/>
      <c r="G23" s="25">
        <v>16212747184</v>
      </c>
      <c r="H23" s="25"/>
      <c r="I23" s="25">
        <f t="shared" si="0"/>
        <v>5585042750</v>
      </c>
      <c r="J23" s="25"/>
      <c r="K23" s="25">
        <v>634682</v>
      </c>
      <c r="L23" s="25"/>
      <c r="M23" s="25">
        <v>21797789934</v>
      </c>
      <c r="N23" s="25"/>
      <c r="O23" s="25">
        <v>16212747184</v>
      </c>
      <c r="P23" s="25"/>
      <c r="Q23" s="25">
        <f t="shared" si="1"/>
        <v>5585042750</v>
      </c>
    </row>
    <row r="24" spans="1:17" ht="21" x14ac:dyDescent="0.2">
      <c r="A24" s="1" t="s">
        <v>74</v>
      </c>
      <c r="B24" s="24"/>
      <c r="C24" s="25">
        <v>116143577</v>
      </c>
      <c r="D24" s="25"/>
      <c r="E24" s="25">
        <v>1224951266026</v>
      </c>
      <c r="F24" s="25"/>
      <c r="G24" s="25">
        <v>1089397603168</v>
      </c>
      <c r="H24" s="25"/>
      <c r="I24" s="25">
        <f t="shared" si="0"/>
        <v>135553662858</v>
      </c>
      <c r="J24" s="25"/>
      <c r="K24" s="25">
        <v>116143577</v>
      </c>
      <c r="L24" s="25"/>
      <c r="M24" s="25">
        <v>1224951266026</v>
      </c>
      <c r="N24" s="25"/>
      <c r="O24" s="25">
        <v>1089397603168</v>
      </c>
      <c r="P24" s="25"/>
      <c r="Q24" s="25">
        <f t="shared" si="1"/>
        <v>135553662858</v>
      </c>
    </row>
    <row r="25" spans="1:17" ht="21" x14ac:dyDescent="0.2">
      <c r="A25" s="1" t="s">
        <v>54</v>
      </c>
      <c r="B25" s="24"/>
      <c r="C25" s="25">
        <v>311144</v>
      </c>
      <c r="D25" s="25"/>
      <c r="E25" s="25">
        <v>2672288869</v>
      </c>
      <c r="F25" s="25"/>
      <c r="G25" s="25">
        <v>2251650806</v>
      </c>
      <c r="H25" s="25"/>
      <c r="I25" s="25">
        <f t="shared" si="0"/>
        <v>420638063</v>
      </c>
      <c r="J25" s="25"/>
      <c r="K25" s="25">
        <v>311144</v>
      </c>
      <c r="L25" s="25"/>
      <c r="M25" s="25">
        <v>2672288869</v>
      </c>
      <c r="N25" s="25"/>
      <c r="O25" s="25">
        <v>2251650806</v>
      </c>
      <c r="P25" s="25"/>
      <c r="Q25" s="25">
        <f t="shared" si="1"/>
        <v>420638063</v>
      </c>
    </row>
    <row r="26" spans="1:17" ht="21" x14ac:dyDescent="0.2">
      <c r="A26" s="1" t="s">
        <v>70</v>
      </c>
      <c r="B26" s="24"/>
      <c r="C26" s="25">
        <v>11869642</v>
      </c>
      <c r="D26" s="25"/>
      <c r="E26" s="25">
        <v>228193000967</v>
      </c>
      <c r="F26" s="25"/>
      <c r="G26" s="25">
        <v>234957113838</v>
      </c>
      <c r="H26" s="25"/>
      <c r="I26" s="25">
        <f t="shared" si="0"/>
        <v>-6764112871</v>
      </c>
      <c r="J26" s="25"/>
      <c r="K26" s="25">
        <v>11869642</v>
      </c>
      <c r="L26" s="25"/>
      <c r="M26" s="25">
        <v>228193000967</v>
      </c>
      <c r="N26" s="25"/>
      <c r="O26" s="25">
        <v>234957113838</v>
      </c>
      <c r="P26" s="25"/>
      <c r="Q26" s="25">
        <f t="shared" si="1"/>
        <v>-6764112871</v>
      </c>
    </row>
    <row r="27" spans="1:17" ht="21" x14ac:dyDescent="0.2">
      <c r="A27" s="1" t="s">
        <v>85</v>
      </c>
      <c r="B27" s="24"/>
      <c r="C27" s="25">
        <v>620000</v>
      </c>
      <c r="D27" s="25"/>
      <c r="E27" s="25">
        <v>38488621950</v>
      </c>
      <c r="F27" s="25"/>
      <c r="G27" s="25">
        <v>32821968769</v>
      </c>
      <c r="H27" s="25"/>
      <c r="I27" s="25">
        <f t="shared" si="0"/>
        <v>5666653181</v>
      </c>
      <c r="J27" s="25"/>
      <c r="K27" s="25">
        <v>620000</v>
      </c>
      <c r="L27" s="25"/>
      <c r="M27" s="25">
        <v>38488621950</v>
      </c>
      <c r="N27" s="25"/>
      <c r="O27" s="25">
        <v>32821968769</v>
      </c>
      <c r="P27" s="25"/>
      <c r="Q27" s="25">
        <f t="shared" si="1"/>
        <v>5666653181</v>
      </c>
    </row>
    <row r="28" spans="1:17" ht="21" x14ac:dyDescent="0.2">
      <c r="A28" s="1" t="s">
        <v>102</v>
      </c>
      <c r="B28" s="24"/>
      <c r="C28" s="25">
        <v>450000</v>
      </c>
      <c r="D28" s="25"/>
      <c r="E28" s="25">
        <v>4034848950</v>
      </c>
      <c r="F28" s="25"/>
      <c r="G28" s="25">
        <v>2031793193</v>
      </c>
      <c r="H28" s="25"/>
      <c r="I28" s="25">
        <f t="shared" si="0"/>
        <v>2003055757</v>
      </c>
      <c r="J28" s="25"/>
      <c r="K28" s="25">
        <v>450000</v>
      </c>
      <c r="L28" s="25"/>
      <c r="M28" s="25">
        <v>4034848950</v>
      </c>
      <c r="N28" s="25"/>
      <c r="O28" s="25">
        <v>2031793193</v>
      </c>
      <c r="P28" s="25"/>
      <c r="Q28" s="25">
        <f t="shared" si="1"/>
        <v>2003055757</v>
      </c>
    </row>
    <row r="29" spans="1:17" s="54" customFormat="1" ht="21" x14ac:dyDescent="0.2">
      <c r="A29" s="1" t="s">
        <v>73</v>
      </c>
      <c r="B29" s="24"/>
      <c r="C29" s="25">
        <v>70909</v>
      </c>
      <c r="D29" s="25"/>
      <c r="E29" s="25">
        <v>494103572642</v>
      </c>
      <c r="F29" s="25"/>
      <c r="G29" s="25">
        <v>467440548467</v>
      </c>
      <c r="H29" s="25"/>
      <c r="I29" s="25">
        <f t="shared" si="0"/>
        <v>26663024175</v>
      </c>
      <c r="J29" s="25"/>
      <c r="K29" s="25">
        <v>70909</v>
      </c>
      <c r="L29" s="25"/>
      <c r="M29" s="25">
        <v>494103572642</v>
      </c>
      <c r="N29" s="25"/>
      <c r="O29" s="25">
        <v>467440548467</v>
      </c>
      <c r="P29" s="25"/>
      <c r="Q29" s="25">
        <f t="shared" si="1"/>
        <v>26663024175</v>
      </c>
    </row>
    <row r="30" spans="1:17" s="54" customFormat="1" ht="21" x14ac:dyDescent="0.2">
      <c r="A30" s="1" t="s">
        <v>97</v>
      </c>
      <c r="B30" s="24"/>
      <c r="C30" s="25">
        <v>297500</v>
      </c>
      <c r="D30" s="25"/>
      <c r="E30" s="25">
        <v>8753604300</v>
      </c>
      <c r="F30" s="25"/>
      <c r="G30" s="25">
        <v>5363137806</v>
      </c>
      <c r="H30" s="25"/>
      <c r="I30" s="25">
        <f t="shared" si="0"/>
        <v>3390466494</v>
      </c>
      <c r="J30" s="25"/>
      <c r="K30" s="25">
        <v>297500</v>
      </c>
      <c r="L30" s="25"/>
      <c r="M30" s="25">
        <v>8753604300</v>
      </c>
      <c r="N30" s="25"/>
      <c r="O30" s="25">
        <v>5363137806</v>
      </c>
      <c r="P30" s="25"/>
      <c r="Q30" s="25">
        <f t="shared" si="1"/>
        <v>3390466494</v>
      </c>
    </row>
    <row r="31" spans="1:17" s="54" customFormat="1" ht="21" x14ac:dyDescent="0.2">
      <c r="A31" s="1" t="s">
        <v>98</v>
      </c>
      <c r="B31" s="24"/>
      <c r="C31" s="25">
        <v>8598231</v>
      </c>
      <c r="D31" s="25"/>
      <c r="E31" s="25">
        <v>127522307161</v>
      </c>
      <c r="F31" s="25"/>
      <c r="G31" s="25">
        <v>117021838475</v>
      </c>
      <c r="H31" s="25"/>
      <c r="I31" s="25">
        <f t="shared" si="0"/>
        <v>10500468686</v>
      </c>
      <c r="J31" s="25"/>
      <c r="K31" s="25">
        <v>8598231</v>
      </c>
      <c r="L31" s="25"/>
      <c r="M31" s="25">
        <v>127522307161</v>
      </c>
      <c r="N31" s="25"/>
      <c r="O31" s="25">
        <v>117021838475</v>
      </c>
      <c r="P31" s="25"/>
      <c r="Q31" s="25">
        <f t="shared" si="1"/>
        <v>10500468686</v>
      </c>
    </row>
    <row r="32" spans="1:17" s="54" customFormat="1" ht="21" x14ac:dyDescent="0.2">
      <c r="A32" s="1" t="s">
        <v>111</v>
      </c>
      <c r="B32" s="24"/>
      <c r="C32" s="25">
        <v>571500</v>
      </c>
      <c r="D32" s="25"/>
      <c r="E32" s="25">
        <v>26956324834</v>
      </c>
      <c r="F32" s="25"/>
      <c r="G32" s="25">
        <v>25169404580</v>
      </c>
      <c r="H32" s="25"/>
      <c r="I32" s="25">
        <f t="shared" si="0"/>
        <v>1786920254</v>
      </c>
      <c r="J32" s="25"/>
      <c r="K32" s="25">
        <v>571500</v>
      </c>
      <c r="L32" s="25"/>
      <c r="M32" s="25">
        <v>26956324834</v>
      </c>
      <c r="N32" s="25"/>
      <c r="O32" s="25">
        <v>25169404580</v>
      </c>
      <c r="P32" s="25"/>
      <c r="Q32" s="25">
        <f t="shared" si="1"/>
        <v>1786920254</v>
      </c>
    </row>
    <row r="33" spans="1:17" s="54" customFormat="1" ht="21" x14ac:dyDescent="0.2">
      <c r="A33" s="1" t="s">
        <v>56</v>
      </c>
      <c r="B33" s="24"/>
      <c r="C33" s="25">
        <v>9238256</v>
      </c>
      <c r="D33" s="25"/>
      <c r="E33" s="25">
        <v>112403449732</v>
      </c>
      <c r="F33" s="25"/>
      <c r="G33" s="25">
        <v>103984159091</v>
      </c>
      <c r="H33" s="25"/>
      <c r="I33" s="25">
        <f t="shared" si="0"/>
        <v>8419290641</v>
      </c>
      <c r="J33" s="25"/>
      <c r="K33" s="25">
        <v>9238256</v>
      </c>
      <c r="L33" s="25"/>
      <c r="M33" s="25">
        <v>112403449732</v>
      </c>
      <c r="N33" s="25"/>
      <c r="O33" s="25">
        <v>103984159091</v>
      </c>
      <c r="P33" s="25"/>
      <c r="Q33" s="25">
        <f t="shared" si="1"/>
        <v>8419290641</v>
      </c>
    </row>
    <row r="34" spans="1:17" s="54" customFormat="1" ht="21" x14ac:dyDescent="0.2">
      <c r="A34" s="1" t="s">
        <v>82</v>
      </c>
      <c r="B34" s="24"/>
      <c r="C34" s="25">
        <v>7209887</v>
      </c>
      <c r="D34" s="25"/>
      <c r="E34" s="25">
        <v>120835420586</v>
      </c>
      <c r="F34" s="25"/>
      <c r="G34" s="25">
        <v>116683084868</v>
      </c>
      <c r="H34" s="25"/>
      <c r="I34" s="25">
        <f t="shared" si="0"/>
        <v>4152335718</v>
      </c>
      <c r="J34" s="25"/>
      <c r="K34" s="25">
        <v>7209887</v>
      </c>
      <c r="L34" s="25"/>
      <c r="M34" s="25">
        <v>120835420586</v>
      </c>
      <c r="N34" s="25"/>
      <c r="O34" s="25">
        <v>116683084868</v>
      </c>
      <c r="P34" s="25"/>
      <c r="Q34" s="25">
        <f t="shared" si="1"/>
        <v>4152335718</v>
      </c>
    </row>
    <row r="35" spans="1:17" s="54" customFormat="1" ht="21" x14ac:dyDescent="0.2">
      <c r="A35" s="1" t="s">
        <v>100</v>
      </c>
      <c r="B35" s="24"/>
      <c r="C35" s="25">
        <v>21750000</v>
      </c>
      <c r="D35" s="25"/>
      <c r="E35" s="25">
        <v>96600784950</v>
      </c>
      <c r="F35" s="25"/>
      <c r="G35" s="25">
        <v>99728488974</v>
      </c>
      <c r="H35" s="25"/>
      <c r="I35" s="25">
        <f t="shared" si="0"/>
        <v>-3127704024</v>
      </c>
      <c r="J35" s="25"/>
      <c r="K35" s="25">
        <v>21750000</v>
      </c>
      <c r="L35" s="25"/>
      <c r="M35" s="25">
        <v>96600784950</v>
      </c>
      <c r="N35" s="25"/>
      <c r="O35" s="25">
        <v>99728488974</v>
      </c>
      <c r="P35" s="25"/>
      <c r="Q35" s="25">
        <f t="shared" si="1"/>
        <v>-3127704024</v>
      </c>
    </row>
    <row r="36" spans="1:17" s="54" customFormat="1" ht="21" x14ac:dyDescent="0.2">
      <c r="A36" s="1" t="s">
        <v>84</v>
      </c>
      <c r="B36" s="24"/>
      <c r="C36" s="25">
        <v>26505845</v>
      </c>
      <c r="D36" s="25"/>
      <c r="E36" s="25">
        <v>317758510780</v>
      </c>
      <c r="F36" s="25"/>
      <c r="G36" s="25">
        <v>285917770843</v>
      </c>
      <c r="H36" s="25"/>
      <c r="I36" s="25">
        <f t="shared" si="0"/>
        <v>31840739937</v>
      </c>
      <c r="J36" s="25"/>
      <c r="K36" s="25">
        <v>26505845</v>
      </c>
      <c r="L36" s="25"/>
      <c r="M36" s="25">
        <v>317758510780</v>
      </c>
      <c r="N36" s="25"/>
      <c r="O36" s="25">
        <v>285917770843</v>
      </c>
      <c r="P36" s="25"/>
      <c r="Q36" s="25">
        <f t="shared" si="1"/>
        <v>31840739937</v>
      </c>
    </row>
    <row r="37" spans="1:17" s="54" customFormat="1" ht="21" x14ac:dyDescent="0.2">
      <c r="A37" s="1" t="s">
        <v>66</v>
      </c>
      <c r="B37" s="24"/>
      <c r="C37" s="25">
        <v>8611737</v>
      </c>
      <c r="D37" s="25"/>
      <c r="E37" s="25">
        <v>331719265138</v>
      </c>
      <c r="F37" s="25"/>
      <c r="G37" s="25">
        <v>295722114652</v>
      </c>
      <c r="H37" s="25"/>
      <c r="I37" s="25">
        <f t="shared" si="0"/>
        <v>35997150486</v>
      </c>
      <c r="J37" s="25"/>
      <c r="K37" s="25">
        <v>8611737</v>
      </c>
      <c r="L37" s="25"/>
      <c r="M37" s="25">
        <v>331719265138</v>
      </c>
      <c r="N37" s="25"/>
      <c r="O37" s="25">
        <v>295722114652</v>
      </c>
      <c r="P37" s="25"/>
      <c r="Q37" s="25">
        <f t="shared" si="1"/>
        <v>35997150486</v>
      </c>
    </row>
    <row r="38" spans="1:17" s="54" customFormat="1" ht="21" x14ac:dyDescent="0.2">
      <c r="A38" s="1" t="s">
        <v>101</v>
      </c>
      <c r="B38" s="24"/>
      <c r="C38" s="25">
        <v>1600000</v>
      </c>
      <c r="D38" s="25"/>
      <c r="E38" s="25">
        <v>27578923200</v>
      </c>
      <c r="F38" s="25"/>
      <c r="G38" s="25">
        <v>22854332908</v>
      </c>
      <c r="H38" s="25"/>
      <c r="I38" s="25">
        <f t="shared" si="0"/>
        <v>4724590292</v>
      </c>
      <c r="J38" s="25"/>
      <c r="K38" s="25">
        <v>1600000</v>
      </c>
      <c r="L38" s="25"/>
      <c r="M38" s="25">
        <v>27578923200</v>
      </c>
      <c r="N38" s="25"/>
      <c r="O38" s="25">
        <v>22854332908</v>
      </c>
      <c r="P38" s="25"/>
      <c r="Q38" s="25">
        <f t="shared" si="1"/>
        <v>4724590292</v>
      </c>
    </row>
    <row r="39" spans="1:17" ht="21" x14ac:dyDescent="0.2">
      <c r="A39" s="1" t="s">
        <v>77</v>
      </c>
      <c r="B39" s="24"/>
      <c r="C39" s="25">
        <v>50754812</v>
      </c>
      <c r="D39" s="25"/>
      <c r="E39" s="25">
        <v>71996175379</v>
      </c>
      <c r="F39" s="25"/>
      <c r="G39" s="25">
        <v>76789193362</v>
      </c>
      <c r="H39" s="25"/>
      <c r="I39" s="25">
        <f t="shared" si="0"/>
        <v>-4793017983</v>
      </c>
      <c r="J39" s="25"/>
      <c r="K39" s="25">
        <v>50754812</v>
      </c>
      <c r="L39" s="25"/>
      <c r="M39" s="25">
        <v>71996175379</v>
      </c>
      <c r="N39" s="25"/>
      <c r="O39" s="25">
        <v>76789193362</v>
      </c>
      <c r="P39" s="25"/>
      <c r="Q39" s="25">
        <f t="shared" si="1"/>
        <v>-4793017983</v>
      </c>
    </row>
    <row r="40" spans="1:17" ht="21" x14ac:dyDescent="0.2">
      <c r="A40" s="1" t="s">
        <v>99</v>
      </c>
      <c r="B40" s="24"/>
      <c r="C40" s="25">
        <v>250000</v>
      </c>
      <c r="D40" s="25"/>
      <c r="E40" s="25">
        <v>2500035750</v>
      </c>
      <c r="F40" s="25"/>
      <c r="G40" s="25">
        <v>1789373273</v>
      </c>
      <c r="H40" s="25"/>
      <c r="I40" s="25">
        <f t="shared" si="0"/>
        <v>710662477</v>
      </c>
      <c r="J40" s="25"/>
      <c r="K40" s="25">
        <v>250000</v>
      </c>
      <c r="L40" s="25"/>
      <c r="M40" s="25">
        <v>2500035750</v>
      </c>
      <c r="N40" s="25"/>
      <c r="O40" s="25">
        <v>1789373273</v>
      </c>
      <c r="P40" s="25"/>
      <c r="Q40" s="25">
        <f t="shared" si="1"/>
        <v>710662477</v>
      </c>
    </row>
    <row r="41" spans="1:17" ht="21" x14ac:dyDescent="0.2">
      <c r="A41" s="1" t="s">
        <v>55</v>
      </c>
      <c r="B41" s="24"/>
      <c r="C41" s="25">
        <v>2182602</v>
      </c>
      <c r="D41" s="25"/>
      <c r="E41" s="25">
        <v>211884651497</v>
      </c>
      <c r="F41" s="25"/>
      <c r="G41" s="25">
        <v>180795823340</v>
      </c>
      <c r="H41" s="25"/>
      <c r="I41" s="25">
        <f t="shared" si="0"/>
        <v>31088828157</v>
      </c>
      <c r="J41" s="25"/>
      <c r="K41" s="25">
        <v>2182602</v>
      </c>
      <c r="L41" s="25"/>
      <c r="M41" s="25">
        <v>211884651497</v>
      </c>
      <c r="N41" s="25"/>
      <c r="O41" s="25">
        <v>180795823340</v>
      </c>
      <c r="P41" s="25"/>
      <c r="Q41" s="25">
        <f t="shared" si="1"/>
        <v>31088828157</v>
      </c>
    </row>
    <row r="42" spans="1:17" ht="21" x14ac:dyDescent="0.2">
      <c r="A42" s="1" t="s">
        <v>75</v>
      </c>
      <c r="C42" s="25">
        <v>3827395</v>
      </c>
      <c r="E42" s="25">
        <v>102953071313</v>
      </c>
      <c r="G42" s="25">
        <v>92813737276</v>
      </c>
      <c r="I42" s="25">
        <f t="shared" si="0"/>
        <v>10139334037</v>
      </c>
      <c r="K42" s="25">
        <v>3827395</v>
      </c>
      <c r="M42" s="25">
        <v>102953071313</v>
      </c>
      <c r="O42" s="25">
        <v>92813737276</v>
      </c>
      <c r="Q42" s="25">
        <f t="shared" si="1"/>
        <v>10139334037</v>
      </c>
    </row>
    <row r="43" spans="1:17" ht="21.75" thickBot="1" x14ac:dyDescent="0.25">
      <c r="A43" s="1" t="s">
        <v>103</v>
      </c>
      <c r="C43" s="25">
        <v>9201101</v>
      </c>
      <c r="E43" s="25">
        <v>44057989381</v>
      </c>
      <c r="G43" s="25">
        <v>45518406498</v>
      </c>
      <c r="I43" s="25">
        <f t="shared" si="0"/>
        <v>-1460417117</v>
      </c>
      <c r="K43" s="25">
        <v>9201101</v>
      </c>
      <c r="M43" s="25">
        <v>44057989381</v>
      </c>
      <c r="O43" s="25">
        <v>45518406498</v>
      </c>
      <c r="Q43" s="25">
        <f t="shared" si="1"/>
        <v>-1460417117</v>
      </c>
    </row>
    <row r="44" spans="1:17" ht="19.5" thickBot="1" x14ac:dyDescent="0.25">
      <c r="E44" s="17">
        <f>SUM(E8:E43)</f>
        <v>6336727987397</v>
      </c>
      <c r="G44" s="17">
        <f>SUM(G8:G43)</f>
        <v>5937462218916</v>
      </c>
      <c r="I44" s="17">
        <f>SUM(I8:I43)</f>
        <v>399265768481</v>
      </c>
      <c r="K44" s="16" t="s">
        <v>15</v>
      </c>
      <c r="M44" s="17">
        <f>SUM(M8:M43)</f>
        <v>6336727987397</v>
      </c>
      <c r="O44" s="17">
        <f>SUM(O8:O43)</f>
        <v>5937462218916</v>
      </c>
      <c r="Q44" s="34">
        <f>SUM(Q8:Q43)</f>
        <v>399265768481</v>
      </c>
    </row>
    <row r="45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workbookViewId="0">
      <selection activeCell="E23" sqref="E23"/>
    </sheetView>
  </sheetViews>
  <sheetFormatPr defaultRowHeight="22.5" x14ac:dyDescent="0.2"/>
  <cols>
    <col min="1" max="1" width="24.75" style="2" bestFit="1" customWidth="1"/>
    <col min="2" max="2" width="0.875" style="2" customWidth="1"/>
    <col min="3" max="3" width="18" style="2" bestFit="1" customWidth="1"/>
    <col min="4" max="4" width="0.875" style="2" customWidth="1"/>
    <col min="5" max="5" width="17.75" style="2" bestFit="1" customWidth="1"/>
    <col min="6" max="6" width="0.875" style="2" customWidth="1"/>
    <col min="7" max="7" width="17.875" style="2" bestFit="1" customWidth="1"/>
    <col min="8" max="8" width="0.875" style="2" customWidth="1"/>
    <col min="9" max="9" width="18" style="2" bestFit="1" customWidth="1"/>
    <col min="10" max="10" width="0.875" style="2" customWidth="1"/>
    <col min="11" max="11" width="18.25" style="2" bestFit="1" customWidth="1"/>
    <col min="12" max="12" width="0.875" style="2" customWidth="1"/>
    <col min="13" max="13" width="8" style="2" customWidth="1"/>
    <col min="14" max="16384" width="9" style="2"/>
  </cols>
  <sheetData>
    <row r="2" spans="1:20" ht="24" x14ac:dyDescent="0.2">
      <c r="A2" s="66" t="str">
        <f>+سهام!A2</f>
        <v>صندوق سرمایه‌گذاری بخشی صنایع مفید - اکتان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</row>
    <row r="3" spans="1:20" ht="24" x14ac:dyDescent="0.2">
      <c r="A3" s="66" t="s">
        <v>1</v>
      </c>
      <c r="B3" s="66" t="s">
        <v>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</row>
    <row r="4" spans="1:20" ht="24" x14ac:dyDescent="0.2">
      <c r="A4" s="66" t="str">
        <f>+سهام!A4</f>
        <v>برای ماه منتهی به 1403/10/30</v>
      </c>
      <c r="B4" s="66" t="s">
        <v>16</v>
      </c>
      <c r="C4" s="66" t="s">
        <v>16</v>
      </c>
      <c r="D4" s="66" t="s">
        <v>16</v>
      </c>
      <c r="E4" s="66" t="s">
        <v>16</v>
      </c>
      <c r="F4" s="66" t="s">
        <v>16</v>
      </c>
      <c r="G4" s="66" t="s">
        <v>16</v>
      </c>
      <c r="H4" s="66" t="s">
        <v>16</v>
      </c>
      <c r="I4" s="66" t="s">
        <v>16</v>
      </c>
      <c r="J4" s="66" t="s">
        <v>16</v>
      </c>
      <c r="K4" s="66" t="s">
        <v>16</v>
      </c>
    </row>
    <row r="5" spans="1:20" ht="25.5" x14ac:dyDescent="0.2">
      <c r="A5" s="67" t="s">
        <v>17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4.75" thickBot="1" x14ac:dyDescent="0.25">
      <c r="A6" s="68" t="s">
        <v>18</v>
      </c>
      <c r="C6" s="3" t="s">
        <v>6</v>
      </c>
      <c r="E6" s="68" t="s">
        <v>5</v>
      </c>
      <c r="F6" s="68" t="s">
        <v>5</v>
      </c>
      <c r="G6" s="68" t="s">
        <v>5</v>
      </c>
      <c r="I6" s="68" t="s">
        <v>91</v>
      </c>
      <c r="J6" s="68" t="s">
        <v>4</v>
      </c>
      <c r="K6" s="68" t="s">
        <v>4</v>
      </c>
    </row>
    <row r="7" spans="1:20" ht="24.75" thickBot="1" x14ac:dyDescent="0.25">
      <c r="A7" s="68" t="s">
        <v>18</v>
      </c>
      <c r="C7" s="3" t="s">
        <v>19</v>
      </c>
      <c r="E7" s="3" t="s">
        <v>20</v>
      </c>
      <c r="G7" s="3" t="s">
        <v>21</v>
      </c>
      <c r="I7" s="3" t="s">
        <v>19</v>
      </c>
      <c r="K7" s="3" t="s">
        <v>22</v>
      </c>
    </row>
    <row r="8" spans="1:20" ht="24" x14ac:dyDescent="0.2">
      <c r="A8" s="47" t="s">
        <v>23</v>
      </c>
      <c r="C8" s="5">
        <v>968569079503</v>
      </c>
      <c r="D8" s="5"/>
      <c r="E8" s="5">
        <v>1614658863254</v>
      </c>
      <c r="F8" s="5"/>
      <c r="G8" s="5">
        <v>2293694504000</v>
      </c>
      <c r="H8" s="5"/>
      <c r="I8" s="5">
        <f>+C8+E8-G8</f>
        <v>289533438757</v>
      </c>
      <c r="K8" s="64">
        <v>3.7030652717279774E-2</v>
      </c>
    </row>
    <row r="9" spans="1:20" ht="24.75" thickBot="1" x14ac:dyDescent="0.25">
      <c r="A9" s="4" t="s">
        <v>86</v>
      </c>
      <c r="C9" s="5">
        <v>24534526</v>
      </c>
      <c r="E9" s="5">
        <v>0</v>
      </c>
      <c r="F9" s="5"/>
      <c r="G9" s="5">
        <v>504000</v>
      </c>
      <c r="I9" s="5">
        <f>+C9+E9-G9</f>
        <v>24030526</v>
      </c>
      <c r="K9" s="64">
        <v>3.0734483268663494E-6</v>
      </c>
    </row>
    <row r="10" spans="1:20" ht="23.25" thickBot="1" x14ac:dyDescent="0.25">
      <c r="A10" s="2" t="s">
        <v>15</v>
      </c>
      <c r="C10" s="6">
        <f>SUM(C8:C9)</f>
        <v>968593614029</v>
      </c>
      <c r="E10" s="6">
        <f>SUM(E8:E9)</f>
        <v>1614658863254</v>
      </c>
      <c r="G10" s="6">
        <f>SUM(G8:G9)</f>
        <v>2293695008000</v>
      </c>
      <c r="I10" s="6">
        <f>SUM(I8:I9)</f>
        <v>289557469283</v>
      </c>
      <c r="K10" s="65">
        <f>SUM(K8:K9)</f>
        <v>3.7033726165606642E-2</v>
      </c>
    </row>
    <row r="11" spans="1:20" ht="23.25" thickTop="1" x14ac:dyDescent="0.2"/>
    <row r="12" spans="1:20" x14ac:dyDescent="0.45">
      <c r="C12" s="5"/>
      <c r="I12" s="32"/>
    </row>
    <row r="13" spans="1:20" x14ac:dyDescent="0.2">
      <c r="C13" s="5"/>
      <c r="I13" s="5"/>
    </row>
    <row r="15" spans="1:20" x14ac:dyDescent="0.2">
      <c r="C15" s="5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tabSelected="1" workbookViewId="0">
      <selection activeCell="K15" sqref="K15"/>
    </sheetView>
  </sheetViews>
  <sheetFormatPr defaultRowHeight="18.75" x14ac:dyDescent="0.45"/>
  <cols>
    <col min="1" max="1" width="20.875" style="26" bestFit="1" customWidth="1"/>
    <col min="2" max="2" width="0.875" style="26" customWidth="1"/>
    <col min="3" max="3" width="20.125" style="26" customWidth="1"/>
    <col min="4" max="4" width="0.875" style="26" customWidth="1"/>
    <col min="5" max="5" width="20.125" style="26" customWidth="1"/>
    <col min="6" max="6" width="0.875" style="26" customWidth="1"/>
    <col min="7" max="7" width="28" style="26" customWidth="1"/>
    <col min="8" max="8" width="0.875" style="26" customWidth="1"/>
    <col min="9" max="9" width="8" style="26" customWidth="1"/>
    <col min="10" max="16384" width="9" style="26"/>
  </cols>
  <sheetData>
    <row r="2" spans="1:7" ht="26.25" x14ac:dyDescent="0.45">
      <c r="A2" s="69" t="str">
        <f>+سپرده!A2</f>
        <v>صندوق سرمایه‌گذاری بخشی صنایع مفید - اکتان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</row>
    <row r="3" spans="1:7" ht="26.25" x14ac:dyDescent="0.45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</row>
    <row r="4" spans="1:7" ht="26.25" x14ac:dyDescent="0.45">
      <c r="A4" s="69" t="str">
        <f>+سهام!A4</f>
        <v>برای ماه منتهی به 1403/10/30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</row>
    <row r="6" spans="1:7" ht="27" thickBot="1" x14ac:dyDescent="0.5">
      <c r="A6" s="7" t="s">
        <v>28</v>
      </c>
      <c r="C6" s="7" t="s">
        <v>19</v>
      </c>
      <c r="E6" s="7" t="s">
        <v>45</v>
      </c>
      <c r="G6" s="7" t="s">
        <v>13</v>
      </c>
    </row>
    <row r="7" spans="1:7" ht="21" x14ac:dyDescent="0.55000000000000004">
      <c r="A7" s="27" t="s">
        <v>51</v>
      </c>
      <c r="C7" s="10">
        <f>+'درآمد سرمایه‌گذاری در سهام'!I49</f>
        <v>475353104420</v>
      </c>
      <c r="D7" s="9"/>
      <c r="E7" s="29">
        <v>0.97591931358504957</v>
      </c>
      <c r="F7" s="9"/>
      <c r="G7" s="29">
        <v>6.0796555325105001E-2</v>
      </c>
    </row>
    <row r="8" spans="1:7" ht="21" x14ac:dyDescent="0.55000000000000004">
      <c r="A8" s="27" t="s">
        <v>52</v>
      </c>
      <c r="C8" s="14">
        <f>+'درآمد سپرده بانکی'!E9</f>
        <v>11189363254</v>
      </c>
      <c r="D8" s="9"/>
      <c r="E8" s="29">
        <v>2.2972219187715928E-2</v>
      </c>
      <c r="F8" s="9"/>
      <c r="G8" s="29">
        <v>1.4310935088023505E-3</v>
      </c>
    </row>
    <row r="9" spans="1:7" ht="21.75" thickBot="1" x14ac:dyDescent="0.6">
      <c r="A9" s="27" t="s">
        <v>112</v>
      </c>
      <c r="C9" s="14">
        <f>+'سایر درآمدها'!C9</f>
        <v>539914858</v>
      </c>
      <c r="D9" s="9"/>
      <c r="E9" s="29">
        <v>1.1084672272344588E-3</v>
      </c>
      <c r="F9" s="9"/>
      <c r="G9" s="29">
        <v>6.9053853293531012E-5</v>
      </c>
    </row>
    <row r="10" spans="1:7" s="27" customFormat="1" ht="21.75" thickBot="1" x14ac:dyDescent="0.6">
      <c r="A10" s="27" t="s">
        <v>15</v>
      </c>
      <c r="C10" s="42">
        <f>SUM(C7:C9)</f>
        <v>487082382532</v>
      </c>
      <c r="D10" s="8"/>
      <c r="E10" s="62">
        <f>SUM(E7:E9)</f>
        <v>1</v>
      </c>
      <c r="F10" s="8"/>
      <c r="G10" s="63">
        <f>SUM(G7:G9)</f>
        <v>6.2296702687200882E-2</v>
      </c>
    </row>
    <row r="11" spans="1:7" ht="19.5" thickTop="1" x14ac:dyDescent="0.45"/>
    <row r="12" spans="1:7" x14ac:dyDescent="0.45">
      <c r="C12" s="32"/>
      <c r="G12" s="32"/>
    </row>
    <row r="13" spans="1:7" x14ac:dyDescent="0.45">
      <c r="C13" s="33"/>
      <c r="G13" s="32"/>
    </row>
    <row r="14" spans="1:7" x14ac:dyDescent="0.45">
      <c r="C14" s="33"/>
      <c r="G14" s="31"/>
    </row>
    <row r="15" spans="1:7" x14ac:dyDescent="0.45">
      <c r="C15" s="33"/>
    </row>
    <row r="16" spans="1:7" x14ac:dyDescent="0.45">
      <c r="C16" s="28"/>
    </row>
    <row r="17" spans="3:3" x14ac:dyDescent="0.45">
      <c r="C17" s="28"/>
    </row>
    <row r="18" spans="3:3" x14ac:dyDescent="0.45">
      <c r="C18" s="28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0"/>
  <sheetViews>
    <sheetView rightToLeft="1" topLeftCell="A21" zoomScale="85" zoomScaleNormal="85" workbookViewId="0">
      <selection activeCell="U8" sqref="U8:U48"/>
    </sheetView>
  </sheetViews>
  <sheetFormatPr defaultRowHeight="18.75" x14ac:dyDescent="0.45"/>
  <cols>
    <col min="1" max="1" width="35.25" style="30" bestFit="1" customWidth="1"/>
    <col min="2" max="2" width="0.875" style="30" customWidth="1"/>
    <col min="3" max="3" width="19.25" style="30" customWidth="1"/>
    <col min="4" max="4" width="0.875" style="30" customWidth="1"/>
    <col min="5" max="5" width="19.25" style="30" customWidth="1"/>
    <col min="6" max="6" width="0.875" style="30" customWidth="1"/>
    <col min="7" max="7" width="19.25" style="30" customWidth="1"/>
    <col min="8" max="8" width="0.875" style="30" customWidth="1"/>
    <col min="9" max="9" width="19.25" style="30" customWidth="1"/>
    <col min="10" max="10" width="0.875" style="30" customWidth="1"/>
    <col min="11" max="11" width="20.125" style="30" customWidth="1"/>
    <col min="12" max="12" width="0.875" style="30" customWidth="1"/>
    <col min="13" max="13" width="19.25" style="30" customWidth="1"/>
    <col min="14" max="14" width="0.875" style="30" customWidth="1"/>
    <col min="15" max="15" width="20.125" style="30" customWidth="1"/>
    <col min="16" max="16" width="0.875" style="30" customWidth="1"/>
    <col min="17" max="17" width="19.25" style="30" customWidth="1"/>
    <col min="18" max="18" width="0.875" style="30" customWidth="1"/>
    <col min="19" max="19" width="20.125" style="30" customWidth="1"/>
    <col min="20" max="20" width="0.875" style="30" customWidth="1"/>
    <col min="21" max="21" width="20.125" style="30" customWidth="1"/>
    <col min="22" max="22" width="0.875" style="30" customWidth="1"/>
    <col min="23" max="23" width="8" style="30" customWidth="1"/>
    <col min="24" max="16384" width="9" style="30"/>
  </cols>
  <sheetData>
    <row r="2" spans="1:21" ht="26.25" x14ac:dyDescent="0.45">
      <c r="A2" s="69" t="str">
        <f>+درآمدها!A2</f>
        <v>صندوق سرمایه‌گذاری بخشی صنایع مفید - اکتان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  <c r="R2" s="69" t="s">
        <v>0</v>
      </c>
      <c r="S2" s="69" t="s">
        <v>0</v>
      </c>
      <c r="T2" s="69" t="s">
        <v>0</v>
      </c>
      <c r="U2" s="69" t="s">
        <v>0</v>
      </c>
    </row>
    <row r="3" spans="1:21" ht="26.25" x14ac:dyDescent="0.45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  <c r="R3" s="69" t="s">
        <v>24</v>
      </c>
      <c r="S3" s="69" t="s">
        <v>24</v>
      </c>
      <c r="T3" s="69" t="s">
        <v>24</v>
      </c>
      <c r="U3" s="69" t="s">
        <v>24</v>
      </c>
    </row>
    <row r="4" spans="1:21" ht="26.25" x14ac:dyDescent="0.45">
      <c r="A4" s="69" t="str">
        <f>+سهام!A4</f>
        <v>برای ماه منتهی به 1403/10/30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  <c r="R4" s="69" t="s">
        <v>2</v>
      </c>
      <c r="S4" s="69" t="s">
        <v>2</v>
      </c>
      <c r="T4" s="69" t="s">
        <v>2</v>
      </c>
      <c r="U4" s="69" t="s">
        <v>2</v>
      </c>
    </row>
    <row r="6" spans="1:21" ht="27" thickBot="1" x14ac:dyDescent="0.5">
      <c r="A6" s="70" t="s">
        <v>3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H6" s="70" t="s">
        <v>26</v>
      </c>
      <c r="I6" s="70" t="s">
        <v>26</v>
      </c>
      <c r="J6" s="70" t="s">
        <v>26</v>
      </c>
      <c r="K6" s="70" t="s">
        <v>26</v>
      </c>
      <c r="M6" s="70" t="s">
        <v>27</v>
      </c>
      <c r="N6" s="70" t="s">
        <v>27</v>
      </c>
      <c r="O6" s="70" t="s">
        <v>27</v>
      </c>
      <c r="P6" s="70" t="s">
        <v>27</v>
      </c>
      <c r="Q6" s="70" t="s">
        <v>27</v>
      </c>
      <c r="R6" s="70" t="s">
        <v>27</v>
      </c>
      <c r="S6" s="70" t="s">
        <v>27</v>
      </c>
      <c r="T6" s="70" t="s">
        <v>27</v>
      </c>
      <c r="U6" s="70" t="s">
        <v>27</v>
      </c>
    </row>
    <row r="7" spans="1:21" ht="27" thickBot="1" x14ac:dyDescent="0.5">
      <c r="A7" s="70" t="s">
        <v>3</v>
      </c>
      <c r="C7" s="40" t="s">
        <v>42</v>
      </c>
      <c r="E7" s="40" t="s">
        <v>43</v>
      </c>
      <c r="G7" s="40" t="s">
        <v>44</v>
      </c>
      <c r="I7" s="40" t="s">
        <v>19</v>
      </c>
      <c r="K7" s="40" t="s">
        <v>45</v>
      </c>
      <c r="M7" s="40" t="s">
        <v>42</v>
      </c>
      <c r="O7" s="40" t="s">
        <v>43</v>
      </c>
      <c r="Q7" s="40" t="s">
        <v>44</v>
      </c>
      <c r="S7" s="40" t="s">
        <v>19</v>
      </c>
      <c r="U7" s="40" t="s">
        <v>45</v>
      </c>
    </row>
    <row r="8" spans="1:21" ht="21" x14ac:dyDescent="0.55000000000000004">
      <c r="A8" s="46" t="s">
        <v>78</v>
      </c>
      <c r="C8" s="36">
        <v>71112646796</v>
      </c>
      <c r="D8" s="36"/>
      <c r="E8" s="36">
        <v>-1788840036</v>
      </c>
      <c r="F8" s="36"/>
      <c r="G8" s="36">
        <v>0</v>
      </c>
      <c r="H8" s="36"/>
      <c r="I8" s="36">
        <v>69323806760</v>
      </c>
      <c r="J8" s="9"/>
      <c r="K8" s="29">
        <f>I8/$I$49</f>
        <v>0.14583644477211344</v>
      </c>
      <c r="L8" s="9"/>
      <c r="M8" s="36">
        <v>71112646796</v>
      </c>
      <c r="N8" s="36"/>
      <c r="O8" s="36">
        <v>-1788840036</v>
      </c>
      <c r="P8" s="36"/>
      <c r="Q8" s="36">
        <v>0</v>
      </c>
      <c r="R8" s="36"/>
      <c r="S8" s="36">
        <v>69323806760</v>
      </c>
      <c r="T8" s="9"/>
      <c r="U8" s="29">
        <f>S8/$S$49</f>
        <v>0.14583644477211344</v>
      </c>
    </row>
    <row r="9" spans="1:21" ht="21" x14ac:dyDescent="0.55000000000000004">
      <c r="A9" s="46" t="s">
        <v>75</v>
      </c>
      <c r="C9" s="36">
        <v>0</v>
      </c>
      <c r="D9" s="36"/>
      <c r="E9" s="36">
        <v>10139334037</v>
      </c>
      <c r="F9" s="36"/>
      <c r="G9" s="36">
        <v>0</v>
      </c>
      <c r="H9" s="36"/>
      <c r="I9" s="36">
        <v>10139334037</v>
      </c>
      <c r="J9" s="9"/>
      <c r="K9" s="29">
        <f t="shared" ref="K9:K48" si="0">I9/$I$49</f>
        <v>2.1330110064962052E-2</v>
      </c>
      <c r="L9" s="9"/>
      <c r="M9" s="36">
        <v>0</v>
      </c>
      <c r="N9" s="36"/>
      <c r="O9" s="36">
        <v>10139334037</v>
      </c>
      <c r="P9" s="36"/>
      <c r="Q9" s="36">
        <v>0</v>
      </c>
      <c r="R9" s="36"/>
      <c r="S9" s="36">
        <v>10139334037</v>
      </c>
      <c r="T9" s="9"/>
      <c r="U9" s="29">
        <f t="shared" ref="U9:U48" si="1">S9/$S$49</f>
        <v>2.1330110064962052E-2</v>
      </c>
    </row>
    <row r="10" spans="1:21" s="12" customFormat="1" ht="21" x14ac:dyDescent="0.55000000000000004">
      <c r="A10" s="46" t="s">
        <v>81</v>
      </c>
      <c r="C10" s="36">
        <v>0</v>
      </c>
      <c r="D10" s="37"/>
      <c r="E10" s="36">
        <v>5452477713</v>
      </c>
      <c r="F10" s="37"/>
      <c r="G10" s="36">
        <v>0</v>
      </c>
      <c r="H10" s="37"/>
      <c r="I10" s="36">
        <v>5452477713</v>
      </c>
      <c r="K10" s="29">
        <f t="shared" si="0"/>
        <v>1.1470373628153363E-2</v>
      </c>
      <c r="M10" s="36">
        <v>0</v>
      </c>
      <c r="N10" s="37"/>
      <c r="O10" s="36">
        <v>5452477713</v>
      </c>
      <c r="P10" s="37"/>
      <c r="Q10" s="36">
        <v>0</v>
      </c>
      <c r="R10" s="37"/>
      <c r="S10" s="36">
        <v>5452477713</v>
      </c>
      <c r="U10" s="29">
        <f t="shared" si="1"/>
        <v>1.1470373628153363E-2</v>
      </c>
    </row>
    <row r="11" spans="1:21" ht="21" x14ac:dyDescent="0.55000000000000004">
      <c r="A11" s="46" t="s">
        <v>69</v>
      </c>
      <c r="C11" s="36">
        <v>0</v>
      </c>
      <c r="D11" s="36"/>
      <c r="E11" s="36">
        <v>9389796479</v>
      </c>
      <c r="F11" s="36"/>
      <c r="G11" s="36">
        <v>0</v>
      </c>
      <c r="H11" s="36"/>
      <c r="I11" s="36">
        <v>9389796479</v>
      </c>
      <c r="J11" s="9"/>
      <c r="K11" s="29">
        <f t="shared" si="0"/>
        <v>1.9753308417869531E-2</v>
      </c>
      <c r="L11" s="9"/>
      <c r="M11" s="36">
        <v>0</v>
      </c>
      <c r="N11" s="36"/>
      <c r="O11" s="36">
        <v>9389796479</v>
      </c>
      <c r="P11" s="36"/>
      <c r="Q11" s="36">
        <v>0</v>
      </c>
      <c r="R11" s="36"/>
      <c r="S11" s="36">
        <v>9389796479</v>
      </c>
      <c r="T11" s="9"/>
      <c r="U11" s="29">
        <f t="shared" si="1"/>
        <v>1.9753308417869531E-2</v>
      </c>
    </row>
    <row r="12" spans="1:21" ht="21" x14ac:dyDescent="0.55000000000000004">
      <c r="A12" s="46" t="s">
        <v>85</v>
      </c>
      <c r="C12" s="36">
        <v>0</v>
      </c>
      <c r="D12" s="36"/>
      <c r="E12" s="36">
        <v>5666653181</v>
      </c>
      <c r="F12" s="36"/>
      <c r="G12" s="36">
        <v>0</v>
      </c>
      <c r="H12" s="36"/>
      <c r="I12" s="36">
        <v>5666653181</v>
      </c>
      <c r="J12" s="9"/>
      <c r="K12" s="29">
        <f t="shared" si="0"/>
        <v>1.1920934413406518E-2</v>
      </c>
      <c r="L12" s="9"/>
      <c r="M12" s="36">
        <v>0</v>
      </c>
      <c r="N12" s="36"/>
      <c r="O12" s="36">
        <v>5666653181</v>
      </c>
      <c r="P12" s="36"/>
      <c r="Q12" s="36">
        <v>0</v>
      </c>
      <c r="R12" s="36"/>
      <c r="S12" s="36">
        <v>5666653181</v>
      </c>
      <c r="T12" s="9"/>
      <c r="U12" s="29">
        <f t="shared" si="1"/>
        <v>1.1920934413406518E-2</v>
      </c>
    </row>
    <row r="13" spans="1:21" ht="21" x14ac:dyDescent="0.55000000000000004">
      <c r="A13" s="46" t="s">
        <v>67</v>
      </c>
      <c r="C13" s="36">
        <v>0</v>
      </c>
      <c r="D13" s="36"/>
      <c r="E13" s="36">
        <v>13582908147</v>
      </c>
      <c r="F13" s="36"/>
      <c r="G13" s="36">
        <v>0</v>
      </c>
      <c r="H13" s="36"/>
      <c r="I13" s="36">
        <v>13582908147</v>
      </c>
      <c r="J13" s="9"/>
      <c r="K13" s="29">
        <f t="shared" si="0"/>
        <v>2.8574354560223447E-2</v>
      </c>
      <c r="L13" s="9"/>
      <c r="M13" s="36">
        <v>0</v>
      </c>
      <c r="N13" s="36"/>
      <c r="O13" s="36">
        <v>13582908147</v>
      </c>
      <c r="P13" s="36"/>
      <c r="Q13" s="36">
        <v>0</v>
      </c>
      <c r="R13" s="36"/>
      <c r="S13" s="36">
        <v>13582908147</v>
      </c>
      <c r="T13" s="9"/>
      <c r="U13" s="29">
        <f t="shared" si="1"/>
        <v>2.8574354560223447E-2</v>
      </c>
    </row>
    <row r="14" spans="1:21" ht="21" x14ac:dyDescent="0.55000000000000004">
      <c r="A14" s="46" t="s">
        <v>56</v>
      </c>
      <c r="C14" s="36">
        <v>0</v>
      </c>
      <c r="D14" s="36"/>
      <c r="E14" s="36">
        <v>8419290641</v>
      </c>
      <c r="F14" s="36"/>
      <c r="G14" s="36">
        <v>0</v>
      </c>
      <c r="H14" s="36"/>
      <c r="I14" s="36">
        <v>8419290641</v>
      </c>
      <c r="J14" s="9"/>
      <c r="K14" s="29">
        <f t="shared" si="0"/>
        <v>1.7711655951574694E-2</v>
      </c>
      <c r="L14" s="9"/>
      <c r="M14" s="36">
        <v>0</v>
      </c>
      <c r="N14" s="36"/>
      <c r="O14" s="36">
        <v>8419290641</v>
      </c>
      <c r="P14" s="36"/>
      <c r="Q14" s="36">
        <v>0</v>
      </c>
      <c r="R14" s="36"/>
      <c r="S14" s="36">
        <v>8419290641</v>
      </c>
      <c r="T14" s="9"/>
      <c r="U14" s="29">
        <f t="shared" si="1"/>
        <v>1.7711655951574694E-2</v>
      </c>
    </row>
    <row r="15" spans="1:21" ht="21" x14ac:dyDescent="0.55000000000000004">
      <c r="A15" s="46" t="s">
        <v>73</v>
      </c>
      <c r="C15" s="36">
        <v>0</v>
      </c>
      <c r="D15" s="36"/>
      <c r="E15" s="36">
        <v>26663024175</v>
      </c>
      <c r="F15" s="36"/>
      <c r="G15" s="36">
        <v>0</v>
      </c>
      <c r="H15" s="36"/>
      <c r="I15" s="36">
        <v>26663024175</v>
      </c>
      <c r="J15" s="9"/>
      <c r="K15" s="29">
        <f t="shared" si="0"/>
        <v>5.6090985684279421E-2</v>
      </c>
      <c r="L15" s="9"/>
      <c r="M15" s="36">
        <v>0</v>
      </c>
      <c r="N15" s="36"/>
      <c r="O15" s="36">
        <v>26663024175</v>
      </c>
      <c r="P15" s="36"/>
      <c r="Q15" s="36">
        <v>0</v>
      </c>
      <c r="R15" s="36"/>
      <c r="S15" s="36">
        <v>26663024175</v>
      </c>
      <c r="T15" s="9"/>
      <c r="U15" s="29">
        <f t="shared" si="1"/>
        <v>5.6090985684279421E-2</v>
      </c>
    </row>
    <row r="16" spans="1:21" ht="21" x14ac:dyDescent="0.55000000000000004">
      <c r="A16" s="46" t="s">
        <v>77</v>
      </c>
      <c r="C16" s="36">
        <v>0</v>
      </c>
      <c r="D16" s="36"/>
      <c r="E16" s="36">
        <v>-4793017983</v>
      </c>
      <c r="F16" s="36"/>
      <c r="G16" s="36">
        <v>0</v>
      </c>
      <c r="H16" s="36"/>
      <c r="I16" s="36">
        <v>-4793017983</v>
      </c>
      <c r="J16" s="9"/>
      <c r="K16" s="29">
        <f t="shared" si="0"/>
        <v>-1.0083068646092423E-2</v>
      </c>
      <c r="L16" s="9"/>
      <c r="M16" s="36">
        <v>0</v>
      </c>
      <c r="N16" s="36"/>
      <c r="O16" s="36">
        <v>-4793017983</v>
      </c>
      <c r="P16" s="36"/>
      <c r="Q16" s="36">
        <v>0</v>
      </c>
      <c r="R16" s="36"/>
      <c r="S16" s="36">
        <v>-4793017983</v>
      </c>
      <c r="T16" s="9"/>
      <c r="U16" s="29">
        <f t="shared" si="1"/>
        <v>-1.0083068646092423E-2</v>
      </c>
    </row>
    <row r="17" spans="1:21" ht="21" x14ac:dyDescent="0.55000000000000004">
      <c r="A17" s="46" t="s">
        <v>53</v>
      </c>
      <c r="C17" s="36">
        <v>0</v>
      </c>
      <c r="D17" s="36"/>
      <c r="E17" s="36">
        <v>379627697</v>
      </c>
      <c r="F17" s="36"/>
      <c r="G17" s="36">
        <v>0</v>
      </c>
      <c r="H17" s="36"/>
      <c r="I17" s="36">
        <v>379627697</v>
      </c>
      <c r="J17" s="9"/>
      <c r="K17" s="29">
        <f t="shared" si="0"/>
        <v>7.9862252601295425E-4</v>
      </c>
      <c r="L17" s="9"/>
      <c r="M17" s="36">
        <v>0</v>
      </c>
      <c r="N17" s="36"/>
      <c r="O17" s="36">
        <v>379627697</v>
      </c>
      <c r="P17" s="36"/>
      <c r="Q17" s="36">
        <v>0</v>
      </c>
      <c r="R17" s="36"/>
      <c r="S17" s="36">
        <v>379627697</v>
      </c>
      <c r="T17" s="9"/>
      <c r="U17" s="29">
        <f t="shared" si="1"/>
        <v>7.9862252601295425E-4</v>
      </c>
    </row>
    <row r="18" spans="1:21" ht="21" x14ac:dyDescent="0.55000000000000004">
      <c r="A18" s="46" t="s">
        <v>83</v>
      </c>
      <c r="C18" s="36">
        <v>0</v>
      </c>
      <c r="D18" s="36"/>
      <c r="E18" s="36">
        <v>-246027378</v>
      </c>
      <c r="F18" s="36"/>
      <c r="G18" s="36">
        <v>0</v>
      </c>
      <c r="H18" s="36"/>
      <c r="I18" s="36">
        <v>-246027378</v>
      </c>
      <c r="J18" s="9"/>
      <c r="K18" s="29">
        <f t="shared" si="0"/>
        <v>-5.175676264914462E-4</v>
      </c>
      <c r="L18" s="9"/>
      <c r="M18" s="36">
        <v>0</v>
      </c>
      <c r="N18" s="36"/>
      <c r="O18" s="36">
        <v>-246027378</v>
      </c>
      <c r="P18" s="36"/>
      <c r="Q18" s="36">
        <v>0</v>
      </c>
      <c r="R18" s="36"/>
      <c r="S18" s="36">
        <v>-246027378</v>
      </c>
      <c r="T18" s="9"/>
      <c r="U18" s="29">
        <f t="shared" si="1"/>
        <v>-5.175676264914462E-4</v>
      </c>
    </row>
    <row r="19" spans="1:21" ht="21" x14ac:dyDescent="0.55000000000000004">
      <c r="A19" s="46" t="s">
        <v>82</v>
      </c>
      <c r="C19" s="36">
        <v>0</v>
      </c>
      <c r="D19" s="36"/>
      <c r="E19" s="36">
        <v>4152335718</v>
      </c>
      <c r="F19" s="36"/>
      <c r="G19" s="36">
        <v>0</v>
      </c>
      <c r="H19" s="36"/>
      <c r="I19" s="36">
        <v>4152335718</v>
      </c>
      <c r="J19" s="9"/>
      <c r="K19" s="29">
        <f t="shared" si="0"/>
        <v>8.7352658042834375E-3</v>
      </c>
      <c r="L19" s="9"/>
      <c r="M19" s="36">
        <v>0</v>
      </c>
      <c r="N19" s="36"/>
      <c r="O19" s="36">
        <v>4152335718</v>
      </c>
      <c r="P19" s="36"/>
      <c r="Q19" s="36">
        <v>0</v>
      </c>
      <c r="R19" s="36"/>
      <c r="S19" s="36">
        <v>4152335718</v>
      </c>
      <c r="T19" s="9"/>
      <c r="U19" s="29">
        <f t="shared" si="1"/>
        <v>8.7352658042834375E-3</v>
      </c>
    </row>
    <row r="20" spans="1:21" ht="21" x14ac:dyDescent="0.55000000000000004">
      <c r="A20" s="46" t="s">
        <v>71</v>
      </c>
      <c r="C20" s="36">
        <v>0</v>
      </c>
      <c r="D20" s="36"/>
      <c r="E20" s="36">
        <v>-17567625591</v>
      </c>
      <c r="F20" s="36"/>
      <c r="G20" s="36">
        <v>0</v>
      </c>
      <c r="H20" s="36"/>
      <c r="I20" s="36">
        <v>-17567625591</v>
      </c>
      <c r="J20" s="9"/>
      <c r="K20" s="29">
        <f t="shared" si="0"/>
        <v>-3.6957001916365015E-2</v>
      </c>
      <c r="L20" s="9"/>
      <c r="M20" s="36">
        <v>0</v>
      </c>
      <c r="N20" s="36"/>
      <c r="O20" s="36">
        <v>-17567625591</v>
      </c>
      <c r="P20" s="36"/>
      <c r="Q20" s="36">
        <v>0</v>
      </c>
      <c r="R20" s="36"/>
      <c r="S20" s="36">
        <v>-17567625591</v>
      </c>
      <c r="T20" s="9"/>
      <c r="U20" s="29">
        <f t="shared" si="1"/>
        <v>-3.6957001916365015E-2</v>
      </c>
    </row>
    <row r="21" spans="1:21" ht="21" x14ac:dyDescent="0.55000000000000004">
      <c r="A21" s="46" t="s">
        <v>72</v>
      </c>
      <c r="C21" s="36">
        <v>0</v>
      </c>
      <c r="D21" s="36"/>
      <c r="E21" s="36">
        <v>550195114</v>
      </c>
      <c r="F21" s="36"/>
      <c r="G21" s="36">
        <v>0</v>
      </c>
      <c r="H21" s="36"/>
      <c r="I21" s="36">
        <v>550195114</v>
      </c>
      <c r="J21" s="9"/>
      <c r="K21" s="29">
        <f t="shared" si="0"/>
        <v>1.15744508426282E-3</v>
      </c>
      <c r="L21" s="9"/>
      <c r="M21" s="36">
        <v>0</v>
      </c>
      <c r="N21" s="36"/>
      <c r="O21" s="36">
        <v>550195114</v>
      </c>
      <c r="P21" s="36"/>
      <c r="Q21" s="36">
        <v>0</v>
      </c>
      <c r="R21" s="36"/>
      <c r="S21" s="36">
        <v>550195114</v>
      </c>
      <c r="T21" s="9"/>
      <c r="U21" s="29">
        <f t="shared" si="1"/>
        <v>1.15744508426282E-3</v>
      </c>
    </row>
    <row r="22" spans="1:21" ht="21" x14ac:dyDescent="0.55000000000000004">
      <c r="A22" s="46" t="s">
        <v>66</v>
      </c>
      <c r="C22" s="36">
        <v>0</v>
      </c>
      <c r="D22" s="36"/>
      <c r="E22" s="36">
        <v>35997150486</v>
      </c>
      <c r="F22" s="36"/>
      <c r="G22" s="36">
        <v>0</v>
      </c>
      <c r="H22" s="36"/>
      <c r="I22" s="36">
        <v>35997150486</v>
      </c>
      <c r="J22" s="9"/>
      <c r="K22" s="29">
        <f t="shared" si="0"/>
        <v>7.5727180807879158E-2</v>
      </c>
      <c r="L22" s="9"/>
      <c r="M22" s="36">
        <v>0</v>
      </c>
      <c r="N22" s="36"/>
      <c r="O22" s="36">
        <v>35997150486</v>
      </c>
      <c r="P22" s="36"/>
      <c r="Q22" s="36">
        <v>0</v>
      </c>
      <c r="R22" s="36"/>
      <c r="S22" s="36">
        <v>35997150486</v>
      </c>
      <c r="T22" s="9"/>
      <c r="U22" s="29">
        <f t="shared" si="1"/>
        <v>7.5727180807879158E-2</v>
      </c>
    </row>
    <row r="23" spans="1:21" ht="21" x14ac:dyDescent="0.55000000000000004">
      <c r="A23" s="46" t="s">
        <v>54</v>
      </c>
      <c r="C23" s="36">
        <v>0</v>
      </c>
      <c r="D23" s="36"/>
      <c r="E23" s="36">
        <v>420638063</v>
      </c>
      <c r="F23" s="36"/>
      <c r="G23" s="36">
        <v>0</v>
      </c>
      <c r="H23" s="36"/>
      <c r="I23" s="36">
        <v>420638063</v>
      </c>
      <c r="J23" s="9"/>
      <c r="K23" s="29">
        <f t="shared" si="0"/>
        <v>8.8489600486198509E-4</v>
      </c>
      <c r="L23" s="9"/>
      <c r="M23" s="36">
        <v>0</v>
      </c>
      <c r="N23" s="36"/>
      <c r="O23" s="36">
        <v>420638063</v>
      </c>
      <c r="P23" s="36"/>
      <c r="Q23" s="36">
        <v>0</v>
      </c>
      <c r="R23" s="36"/>
      <c r="S23" s="36">
        <v>420638063</v>
      </c>
      <c r="T23" s="9"/>
      <c r="U23" s="29">
        <f t="shared" si="1"/>
        <v>8.8489600486198509E-4</v>
      </c>
    </row>
    <row r="24" spans="1:21" ht="21" x14ac:dyDescent="0.55000000000000004">
      <c r="A24" s="46" t="s">
        <v>55</v>
      </c>
      <c r="C24" s="36">
        <v>0</v>
      </c>
      <c r="D24" s="36"/>
      <c r="E24" s="36">
        <v>31088828157</v>
      </c>
      <c r="F24" s="36"/>
      <c r="G24" s="36">
        <v>0</v>
      </c>
      <c r="H24" s="36"/>
      <c r="I24" s="36">
        <v>31088828157</v>
      </c>
      <c r="J24" s="9"/>
      <c r="K24" s="29">
        <f t="shared" si="0"/>
        <v>6.5401546488126752E-2</v>
      </c>
      <c r="L24" s="9"/>
      <c r="M24" s="36">
        <v>0</v>
      </c>
      <c r="N24" s="36"/>
      <c r="O24" s="36">
        <v>31088828157</v>
      </c>
      <c r="P24" s="36"/>
      <c r="Q24" s="36">
        <v>0</v>
      </c>
      <c r="R24" s="36"/>
      <c r="S24" s="36">
        <v>31088828157</v>
      </c>
      <c r="T24" s="9"/>
      <c r="U24" s="29">
        <f t="shared" si="1"/>
        <v>6.5401546488126752E-2</v>
      </c>
    </row>
    <row r="25" spans="1:21" ht="21" x14ac:dyDescent="0.55000000000000004">
      <c r="A25" s="46" t="s">
        <v>65</v>
      </c>
      <c r="C25" s="36">
        <v>0</v>
      </c>
      <c r="D25" s="36"/>
      <c r="E25" s="36">
        <v>52536957534</v>
      </c>
      <c r="F25" s="36"/>
      <c r="G25" s="36">
        <v>0</v>
      </c>
      <c r="H25" s="36"/>
      <c r="I25" s="36">
        <v>52536957534</v>
      </c>
      <c r="J25" s="9"/>
      <c r="K25" s="29">
        <f t="shared" si="0"/>
        <v>0.1105219615597183</v>
      </c>
      <c r="L25" s="9"/>
      <c r="M25" s="36">
        <v>0</v>
      </c>
      <c r="N25" s="36"/>
      <c r="O25" s="36">
        <v>52536957534</v>
      </c>
      <c r="P25" s="36"/>
      <c r="Q25" s="36">
        <v>0</v>
      </c>
      <c r="R25" s="36"/>
      <c r="S25" s="36">
        <v>52536957534</v>
      </c>
      <c r="T25" s="9"/>
      <c r="U25" s="29">
        <f t="shared" si="1"/>
        <v>0.1105219615597183</v>
      </c>
    </row>
    <row r="26" spans="1:21" ht="21" x14ac:dyDescent="0.55000000000000004">
      <c r="A26" s="46" t="s">
        <v>62</v>
      </c>
      <c r="C26" s="36">
        <v>0</v>
      </c>
      <c r="D26" s="36"/>
      <c r="E26" s="36">
        <v>4085614920</v>
      </c>
      <c r="F26" s="36"/>
      <c r="G26" s="36">
        <v>0</v>
      </c>
      <c r="H26" s="36"/>
      <c r="I26" s="36">
        <v>4085614920</v>
      </c>
      <c r="J26" s="9"/>
      <c r="K26" s="29">
        <f t="shared" si="0"/>
        <v>8.5949053072558457E-3</v>
      </c>
      <c r="L26" s="9"/>
      <c r="M26" s="36">
        <v>0</v>
      </c>
      <c r="N26" s="36"/>
      <c r="O26" s="36">
        <v>4085614920</v>
      </c>
      <c r="P26" s="36"/>
      <c r="Q26" s="36">
        <v>0</v>
      </c>
      <c r="R26" s="36"/>
      <c r="S26" s="36">
        <v>4085614920</v>
      </c>
      <c r="T26" s="9"/>
      <c r="U26" s="29">
        <f t="shared" si="1"/>
        <v>8.5949053072558457E-3</v>
      </c>
    </row>
    <row r="27" spans="1:21" ht="21" x14ac:dyDescent="0.55000000000000004">
      <c r="A27" s="46" t="s">
        <v>84</v>
      </c>
      <c r="C27" s="36">
        <v>0</v>
      </c>
      <c r="D27" s="36"/>
      <c r="E27" s="36">
        <v>31840739937</v>
      </c>
      <c r="F27" s="36"/>
      <c r="G27" s="36">
        <v>0</v>
      </c>
      <c r="H27" s="36"/>
      <c r="I27" s="36">
        <v>31840739937</v>
      </c>
      <c r="J27" s="9"/>
      <c r="K27" s="29">
        <f t="shared" si="0"/>
        <v>6.6983342784413577E-2</v>
      </c>
      <c r="L27" s="9"/>
      <c r="M27" s="36">
        <v>0</v>
      </c>
      <c r="N27" s="36"/>
      <c r="O27" s="36">
        <v>31840739937</v>
      </c>
      <c r="P27" s="36"/>
      <c r="Q27" s="36">
        <v>0</v>
      </c>
      <c r="R27" s="36"/>
      <c r="S27" s="36">
        <v>31840739937</v>
      </c>
      <c r="T27" s="9"/>
      <c r="U27" s="29">
        <f t="shared" si="1"/>
        <v>6.6983342784413577E-2</v>
      </c>
    </row>
    <row r="28" spans="1:21" ht="21" x14ac:dyDescent="0.55000000000000004">
      <c r="A28" s="46" t="s">
        <v>74</v>
      </c>
      <c r="C28" s="36">
        <v>0</v>
      </c>
      <c r="D28" s="36"/>
      <c r="E28" s="36">
        <v>135553662858</v>
      </c>
      <c r="F28" s="36"/>
      <c r="G28" s="36">
        <v>0</v>
      </c>
      <c r="H28" s="36"/>
      <c r="I28" s="36">
        <v>135553662858</v>
      </c>
      <c r="J28" s="9"/>
      <c r="K28" s="29">
        <f t="shared" si="0"/>
        <v>0.28516414765691961</v>
      </c>
      <c r="L28" s="9"/>
      <c r="M28" s="36">
        <v>0</v>
      </c>
      <c r="N28" s="36"/>
      <c r="O28" s="36">
        <v>135553662858</v>
      </c>
      <c r="P28" s="36"/>
      <c r="Q28" s="36">
        <v>0</v>
      </c>
      <c r="R28" s="36"/>
      <c r="S28" s="36">
        <v>135553662858</v>
      </c>
      <c r="T28" s="9"/>
      <c r="U28" s="29">
        <f t="shared" si="1"/>
        <v>0.28516414765691961</v>
      </c>
    </row>
    <row r="29" spans="1:21" ht="21" x14ac:dyDescent="0.55000000000000004">
      <c r="A29" s="46" t="s">
        <v>70</v>
      </c>
      <c r="C29" s="36">
        <v>0</v>
      </c>
      <c r="D29" s="36"/>
      <c r="E29" s="36">
        <v>-6764112871</v>
      </c>
      <c r="F29" s="36"/>
      <c r="G29" s="36">
        <v>0</v>
      </c>
      <c r="H29" s="36"/>
      <c r="I29" s="36">
        <v>-6764112871</v>
      </c>
      <c r="J29" s="9"/>
      <c r="K29" s="29">
        <f t="shared" si="0"/>
        <v>-1.4229659611149911E-2</v>
      </c>
      <c r="L29" s="9"/>
      <c r="M29" s="36">
        <v>0</v>
      </c>
      <c r="N29" s="36"/>
      <c r="O29" s="36">
        <v>-6764112871</v>
      </c>
      <c r="P29" s="36"/>
      <c r="Q29" s="36">
        <v>0</v>
      </c>
      <c r="R29" s="36"/>
      <c r="S29" s="36">
        <v>-6764112871</v>
      </c>
      <c r="T29" s="9"/>
      <c r="U29" s="29">
        <f t="shared" si="1"/>
        <v>-1.4229659611149911E-2</v>
      </c>
    </row>
    <row r="30" spans="1:21" ht="21" x14ac:dyDescent="0.55000000000000004">
      <c r="A30" s="46" t="s">
        <v>80</v>
      </c>
      <c r="C30" s="36">
        <v>0</v>
      </c>
      <c r="D30" s="36"/>
      <c r="E30" s="36">
        <v>93937725</v>
      </c>
      <c r="F30" s="36"/>
      <c r="G30" s="36">
        <v>0</v>
      </c>
      <c r="H30" s="36"/>
      <c r="I30" s="36">
        <v>93937725</v>
      </c>
      <c r="J30" s="9"/>
      <c r="K30" s="29">
        <f t="shared" si="0"/>
        <v>1.9761672770522389E-4</v>
      </c>
      <c r="L30" s="9"/>
      <c r="M30" s="36">
        <v>0</v>
      </c>
      <c r="N30" s="36"/>
      <c r="O30" s="36">
        <v>93937725</v>
      </c>
      <c r="P30" s="36"/>
      <c r="Q30" s="36">
        <v>0</v>
      </c>
      <c r="R30" s="36"/>
      <c r="S30" s="36">
        <v>93937725</v>
      </c>
      <c r="T30" s="9"/>
      <c r="U30" s="29">
        <f t="shared" si="1"/>
        <v>1.9761672770522389E-4</v>
      </c>
    </row>
    <row r="31" spans="1:21" ht="21" x14ac:dyDescent="0.55000000000000004">
      <c r="A31" s="46" t="s">
        <v>106</v>
      </c>
      <c r="C31" s="36">
        <v>0</v>
      </c>
      <c r="D31" s="36"/>
      <c r="E31" s="36">
        <v>0</v>
      </c>
      <c r="F31" s="36"/>
      <c r="G31" s="36">
        <v>3094736684</v>
      </c>
      <c r="H31" s="36"/>
      <c r="I31" s="36">
        <v>3094736684</v>
      </c>
      <c r="J31" s="9"/>
      <c r="K31" s="29">
        <f t="shared" si="0"/>
        <v>6.5103954412499936E-3</v>
      </c>
      <c r="L31" s="9"/>
      <c r="M31" s="36">
        <v>0</v>
      </c>
      <c r="N31" s="36"/>
      <c r="O31" s="36">
        <v>0</v>
      </c>
      <c r="P31" s="36"/>
      <c r="Q31" s="36">
        <v>3094736684</v>
      </c>
      <c r="R31" s="36"/>
      <c r="S31" s="36">
        <v>3094736684</v>
      </c>
      <c r="T31" s="9"/>
      <c r="U31" s="29">
        <f t="shared" si="1"/>
        <v>6.5103954412499936E-3</v>
      </c>
    </row>
    <row r="32" spans="1:21" ht="21" x14ac:dyDescent="0.55000000000000004">
      <c r="A32" s="46" t="s">
        <v>107</v>
      </c>
      <c r="C32" s="36">
        <v>0</v>
      </c>
      <c r="D32" s="36"/>
      <c r="E32" s="36">
        <v>0</v>
      </c>
      <c r="F32" s="36"/>
      <c r="G32" s="36">
        <v>673385641</v>
      </c>
      <c r="H32" s="36"/>
      <c r="I32" s="36">
        <v>673385641</v>
      </c>
      <c r="J32" s="9"/>
      <c r="K32" s="29">
        <f t="shared" si="0"/>
        <v>1.4166009114879529E-3</v>
      </c>
      <c r="L32" s="9"/>
      <c r="M32" s="36">
        <v>0</v>
      </c>
      <c r="N32" s="36"/>
      <c r="O32" s="36">
        <v>0</v>
      </c>
      <c r="P32" s="36"/>
      <c r="Q32" s="36">
        <v>673385641</v>
      </c>
      <c r="R32" s="36"/>
      <c r="S32" s="36">
        <v>673385641</v>
      </c>
      <c r="T32" s="9"/>
      <c r="U32" s="29">
        <f t="shared" si="1"/>
        <v>1.4166009114879529E-3</v>
      </c>
    </row>
    <row r="33" spans="1:21" ht="21" x14ac:dyDescent="0.55000000000000004">
      <c r="A33" s="46" t="s">
        <v>108</v>
      </c>
      <c r="C33" s="36">
        <v>0</v>
      </c>
      <c r="D33" s="36"/>
      <c r="E33" s="36">
        <v>0</v>
      </c>
      <c r="F33" s="36"/>
      <c r="G33" s="36">
        <v>-11151</v>
      </c>
      <c r="H33" s="36"/>
      <c r="I33" s="36">
        <v>-11151</v>
      </c>
      <c r="J33" s="9"/>
      <c r="K33" s="29">
        <f t="shared" si="0"/>
        <v>-2.3458351058011589E-8</v>
      </c>
      <c r="L33" s="9"/>
      <c r="M33" s="36">
        <v>0</v>
      </c>
      <c r="N33" s="36"/>
      <c r="O33" s="36">
        <v>0</v>
      </c>
      <c r="P33" s="36"/>
      <c r="Q33" s="36">
        <v>-11151</v>
      </c>
      <c r="R33" s="36"/>
      <c r="S33" s="36">
        <v>-11151</v>
      </c>
      <c r="T33" s="9"/>
      <c r="U33" s="29">
        <f t="shared" si="1"/>
        <v>-2.3458351058011589E-8</v>
      </c>
    </row>
    <row r="34" spans="1:21" ht="21" x14ac:dyDescent="0.55000000000000004">
      <c r="A34" s="46" t="s">
        <v>109</v>
      </c>
      <c r="C34" s="36">
        <v>0</v>
      </c>
      <c r="D34" s="36"/>
      <c r="E34" s="36">
        <v>0</v>
      </c>
      <c r="F34" s="36"/>
      <c r="G34" s="36">
        <v>280819184</v>
      </c>
      <c r="H34" s="36"/>
      <c r="I34" s="36">
        <v>280819184</v>
      </c>
      <c r="J34" s="9"/>
      <c r="K34" s="29">
        <f t="shared" si="0"/>
        <v>5.9075912493017227E-4</v>
      </c>
      <c r="L34" s="9"/>
      <c r="M34" s="36">
        <v>0</v>
      </c>
      <c r="N34" s="36"/>
      <c r="O34" s="36">
        <v>0</v>
      </c>
      <c r="P34" s="36"/>
      <c r="Q34" s="36">
        <v>280819184</v>
      </c>
      <c r="R34" s="36"/>
      <c r="S34" s="36">
        <v>280819184</v>
      </c>
      <c r="T34" s="9"/>
      <c r="U34" s="29">
        <f t="shared" si="1"/>
        <v>5.9075912493017227E-4</v>
      </c>
    </row>
    <row r="35" spans="1:21" ht="21" x14ac:dyDescent="0.55000000000000004">
      <c r="A35" s="46" t="s">
        <v>110</v>
      </c>
      <c r="C35" s="36">
        <v>0</v>
      </c>
      <c r="D35" s="36"/>
      <c r="E35" s="36">
        <v>0</v>
      </c>
      <c r="F35" s="36"/>
      <c r="G35" s="36">
        <v>925758785</v>
      </c>
      <c r="H35" s="36"/>
      <c r="I35" s="36">
        <v>925758785</v>
      </c>
      <c r="J35" s="9"/>
      <c r="K35" s="29">
        <f t="shared" si="0"/>
        <v>1.9475181215647271E-3</v>
      </c>
      <c r="L35" s="9"/>
      <c r="M35" s="36">
        <v>0</v>
      </c>
      <c r="N35" s="36"/>
      <c r="O35" s="36">
        <v>0</v>
      </c>
      <c r="P35" s="36"/>
      <c r="Q35" s="36">
        <v>925758785</v>
      </c>
      <c r="R35" s="36"/>
      <c r="S35" s="36">
        <v>925758785</v>
      </c>
      <c r="T35" s="9"/>
      <c r="U35" s="29">
        <f t="shared" si="1"/>
        <v>1.9475181215647271E-3</v>
      </c>
    </row>
    <row r="36" spans="1:21" ht="21" x14ac:dyDescent="0.55000000000000004">
      <c r="A36" s="46" t="s">
        <v>95</v>
      </c>
      <c r="C36" s="36">
        <v>0</v>
      </c>
      <c r="D36" s="36"/>
      <c r="E36" s="36">
        <v>13770963995</v>
      </c>
      <c r="F36" s="36"/>
      <c r="G36" s="36">
        <v>0</v>
      </c>
      <c r="H36" s="36"/>
      <c r="I36" s="36">
        <v>13770963995</v>
      </c>
      <c r="J36" s="9"/>
      <c r="K36" s="29">
        <f t="shared" si="0"/>
        <v>2.8969967518782867E-2</v>
      </c>
      <c r="L36" s="9"/>
      <c r="M36" s="36">
        <v>0</v>
      </c>
      <c r="N36" s="36"/>
      <c r="O36" s="36">
        <v>13770963995</v>
      </c>
      <c r="P36" s="36"/>
      <c r="Q36" s="36">
        <v>0</v>
      </c>
      <c r="R36" s="36"/>
      <c r="S36" s="36">
        <v>13770963995</v>
      </c>
      <c r="T36" s="9"/>
      <c r="U36" s="29">
        <f t="shared" si="1"/>
        <v>2.8969967518782867E-2</v>
      </c>
    </row>
    <row r="37" spans="1:21" ht="21" x14ac:dyDescent="0.55000000000000004">
      <c r="A37" s="46" t="s">
        <v>104</v>
      </c>
      <c r="C37" s="36">
        <v>0</v>
      </c>
      <c r="D37" s="36"/>
      <c r="E37" s="36">
        <v>487355975</v>
      </c>
      <c r="F37" s="36"/>
      <c r="G37" s="36">
        <v>0</v>
      </c>
      <c r="H37" s="36"/>
      <c r="I37" s="36">
        <v>487355975</v>
      </c>
      <c r="J37" s="9"/>
      <c r="K37" s="29">
        <f t="shared" si="0"/>
        <v>1.0252504306133548E-3</v>
      </c>
      <c r="L37" s="9"/>
      <c r="M37" s="36">
        <v>0</v>
      </c>
      <c r="N37" s="36"/>
      <c r="O37" s="36">
        <v>487355975</v>
      </c>
      <c r="P37" s="36"/>
      <c r="Q37" s="36">
        <v>0</v>
      </c>
      <c r="R37" s="36"/>
      <c r="S37" s="36">
        <v>487355975</v>
      </c>
      <c r="T37" s="9"/>
      <c r="U37" s="29">
        <f t="shared" si="1"/>
        <v>1.0252504306133548E-3</v>
      </c>
    </row>
    <row r="38" spans="1:21" ht="21" x14ac:dyDescent="0.55000000000000004">
      <c r="A38" s="46" t="s">
        <v>96</v>
      </c>
      <c r="C38" s="36">
        <v>0</v>
      </c>
      <c r="D38" s="36"/>
      <c r="E38" s="36">
        <v>1543896676</v>
      </c>
      <c r="F38" s="36"/>
      <c r="G38" s="36">
        <v>0</v>
      </c>
      <c r="H38" s="36"/>
      <c r="I38" s="36">
        <v>1543896676</v>
      </c>
      <c r="J38" s="9"/>
      <c r="K38" s="29">
        <f t="shared" si="0"/>
        <v>3.2478943792399943E-3</v>
      </c>
      <c r="L38" s="9"/>
      <c r="M38" s="36">
        <v>0</v>
      </c>
      <c r="N38" s="36"/>
      <c r="O38" s="36">
        <v>1543896676</v>
      </c>
      <c r="P38" s="36"/>
      <c r="Q38" s="36">
        <v>0</v>
      </c>
      <c r="R38" s="36"/>
      <c r="S38" s="36">
        <v>1543896676</v>
      </c>
      <c r="T38" s="9"/>
      <c r="U38" s="29">
        <f t="shared" si="1"/>
        <v>3.2478943792399943E-3</v>
      </c>
    </row>
    <row r="39" spans="1:21" ht="21" x14ac:dyDescent="0.55000000000000004">
      <c r="A39" s="46" t="s">
        <v>93</v>
      </c>
      <c r="C39" s="36">
        <v>0</v>
      </c>
      <c r="D39" s="36"/>
      <c r="E39" s="36">
        <v>14496917543</v>
      </c>
      <c r="F39" s="36"/>
      <c r="G39" s="36">
        <v>0</v>
      </c>
      <c r="H39" s="36"/>
      <c r="I39" s="36">
        <v>14496917543</v>
      </c>
      <c r="J39" s="9"/>
      <c r="K39" s="29">
        <f t="shared" si="0"/>
        <v>3.0497155500200952E-2</v>
      </c>
      <c r="L39" s="9"/>
      <c r="M39" s="36">
        <v>0</v>
      </c>
      <c r="N39" s="36"/>
      <c r="O39" s="36">
        <v>14496917543</v>
      </c>
      <c r="P39" s="36"/>
      <c r="Q39" s="36">
        <v>0</v>
      </c>
      <c r="R39" s="36"/>
      <c r="S39" s="36">
        <v>14496917543</v>
      </c>
      <c r="T39" s="9"/>
      <c r="U39" s="29">
        <f t="shared" si="1"/>
        <v>3.0497155500200952E-2</v>
      </c>
    </row>
    <row r="40" spans="1:21" ht="21" x14ac:dyDescent="0.55000000000000004">
      <c r="A40" s="46" t="s">
        <v>94</v>
      </c>
      <c r="C40" s="36">
        <v>0</v>
      </c>
      <c r="D40" s="36"/>
      <c r="E40" s="36">
        <v>5585042750</v>
      </c>
      <c r="F40" s="36"/>
      <c r="G40" s="36">
        <v>0</v>
      </c>
      <c r="H40" s="36"/>
      <c r="I40" s="36">
        <v>5585042750</v>
      </c>
      <c r="J40" s="9"/>
      <c r="K40" s="29">
        <f t="shared" si="0"/>
        <v>1.1749250605640969E-2</v>
      </c>
      <c r="L40" s="9"/>
      <c r="M40" s="36">
        <v>0</v>
      </c>
      <c r="N40" s="36"/>
      <c r="O40" s="36">
        <v>5585042750</v>
      </c>
      <c r="P40" s="36"/>
      <c r="Q40" s="36">
        <v>0</v>
      </c>
      <c r="R40" s="36"/>
      <c r="S40" s="36">
        <v>5585042750</v>
      </c>
      <c r="T40" s="9"/>
      <c r="U40" s="29">
        <f t="shared" si="1"/>
        <v>1.1749250605640969E-2</v>
      </c>
    </row>
    <row r="41" spans="1:21" ht="21" x14ac:dyDescent="0.55000000000000004">
      <c r="A41" s="46" t="s">
        <v>102</v>
      </c>
      <c r="C41" s="36">
        <v>0</v>
      </c>
      <c r="D41" s="36"/>
      <c r="E41" s="36">
        <v>2003055757</v>
      </c>
      <c r="F41" s="36"/>
      <c r="G41" s="36">
        <v>0</v>
      </c>
      <c r="H41" s="36"/>
      <c r="I41" s="36">
        <v>2003055757</v>
      </c>
      <c r="J41" s="9"/>
      <c r="K41" s="29">
        <f t="shared" si="0"/>
        <v>4.2138270232694062E-3</v>
      </c>
      <c r="L41" s="9"/>
      <c r="M41" s="36">
        <v>0</v>
      </c>
      <c r="N41" s="36"/>
      <c r="O41" s="36">
        <v>2003055757</v>
      </c>
      <c r="P41" s="36"/>
      <c r="Q41" s="36">
        <v>0</v>
      </c>
      <c r="R41" s="36"/>
      <c r="S41" s="36">
        <v>2003055757</v>
      </c>
      <c r="T41" s="9"/>
      <c r="U41" s="29">
        <f t="shared" si="1"/>
        <v>4.2138270232694062E-3</v>
      </c>
    </row>
    <row r="42" spans="1:21" ht="21" x14ac:dyDescent="0.55000000000000004">
      <c r="A42" s="46" t="s">
        <v>97</v>
      </c>
      <c r="C42" s="36">
        <v>0</v>
      </c>
      <c r="D42" s="36"/>
      <c r="E42" s="36">
        <v>3390466494</v>
      </c>
      <c r="F42" s="36"/>
      <c r="G42" s="36">
        <v>0</v>
      </c>
      <c r="H42" s="36"/>
      <c r="I42" s="36">
        <v>3390466494</v>
      </c>
      <c r="J42" s="9"/>
      <c r="K42" s="29">
        <f t="shared" si="0"/>
        <v>7.1325220398778351E-3</v>
      </c>
      <c r="L42" s="9"/>
      <c r="M42" s="36">
        <v>0</v>
      </c>
      <c r="N42" s="36"/>
      <c r="O42" s="36">
        <v>3390466494</v>
      </c>
      <c r="P42" s="36"/>
      <c r="Q42" s="36">
        <v>0</v>
      </c>
      <c r="R42" s="36"/>
      <c r="S42" s="36">
        <v>3390466494</v>
      </c>
      <c r="T42" s="9"/>
      <c r="U42" s="29">
        <f t="shared" si="1"/>
        <v>7.1325220398778351E-3</v>
      </c>
    </row>
    <row r="43" spans="1:21" ht="21" x14ac:dyDescent="0.55000000000000004">
      <c r="A43" s="46" t="s">
        <v>98</v>
      </c>
      <c r="C43" s="36">
        <v>0</v>
      </c>
      <c r="D43" s="36"/>
      <c r="E43" s="36">
        <v>10500468686</v>
      </c>
      <c r="F43" s="36"/>
      <c r="G43" s="36">
        <v>0</v>
      </c>
      <c r="H43" s="36"/>
      <c r="I43" s="36">
        <v>10500468686</v>
      </c>
      <c r="J43" s="9"/>
      <c r="K43" s="29">
        <f t="shared" si="0"/>
        <v>2.208982877857104E-2</v>
      </c>
      <c r="L43" s="9"/>
      <c r="M43" s="36">
        <v>0</v>
      </c>
      <c r="N43" s="36"/>
      <c r="O43" s="36">
        <v>10500468686</v>
      </c>
      <c r="P43" s="36"/>
      <c r="Q43" s="36">
        <v>0</v>
      </c>
      <c r="R43" s="36"/>
      <c r="S43" s="36">
        <v>10500468686</v>
      </c>
      <c r="T43" s="9"/>
      <c r="U43" s="29">
        <f t="shared" si="1"/>
        <v>2.208982877857104E-2</v>
      </c>
    </row>
    <row r="44" spans="1:21" ht="21" x14ac:dyDescent="0.55000000000000004">
      <c r="A44" s="46" t="s">
        <v>111</v>
      </c>
      <c r="C44" s="36">
        <v>0</v>
      </c>
      <c r="D44" s="36"/>
      <c r="E44" s="36">
        <v>1786920254</v>
      </c>
      <c r="F44" s="36"/>
      <c r="G44" s="36">
        <v>0</v>
      </c>
      <c r="H44" s="36"/>
      <c r="I44" s="36">
        <v>1786920254</v>
      </c>
      <c r="J44" s="9"/>
      <c r="K44" s="29">
        <f t="shared" si="0"/>
        <v>3.7591429137300006E-3</v>
      </c>
      <c r="L44" s="9"/>
      <c r="M44" s="36">
        <v>0</v>
      </c>
      <c r="N44" s="36"/>
      <c r="O44" s="36">
        <v>1786920254</v>
      </c>
      <c r="P44" s="36"/>
      <c r="Q44" s="36">
        <v>0</v>
      </c>
      <c r="R44" s="36"/>
      <c r="S44" s="36">
        <v>1786920254</v>
      </c>
      <c r="T44" s="9"/>
      <c r="U44" s="29">
        <f t="shared" si="1"/>
        <v>3.7591429137300006E-3</v>
      </c>
    </row>
    <row r="45" spans="1:21" ht="21" x14ac:dyDescent="0.55000000000000004">
      <c r="A45" s="46" t="s">
        <v>100</v>
      </c>
      <c r="C45" s="36">
        <v>0</v>
      </c>
      <c r="D45" s="36"/>
      <c r="E45" s="36">
        <v>-3127704024</v>
      </c>
      <c r="F45" s="36"/>
      <c r="G45" s="36">
        <v>0</v>
      </c>
      <c r="H45" s="36"/>
      <c r="I45" s="36">
        <v>-3127704024</v>
      </c>
      <c r="J45" s="9"/>
      <c r="K45" s="29">
        <f t="shared" si="0"/>
        <v>-6.57974881181486E-3</v>
      </c>
      <c r="L45" s="9"/>
      <c r="M45" s="36">
        <v>0</v>
      </c>
      <c r="N45" s="36"/>
      <c r="O45" s="36">
        <v>-3127704024</v>
      </c>
      <c r="P45" s="36"/>
      <c r="Q45" s="36">
        <v>0</v>
      </c>
      <c r="R45" s="36"/>
      <c r="S45" s="36">
        <v>-3127704024</v>
      </c>
      <c r="T45" s="9"/>
      <c r="U45" s="29">
        <f t="shared" si="1"/>
        <v>-6.57974881181486E-3</v>
      </c>
    </row>
    <row r="46" spans="1:21" ht="21" x14ac:dyDescent="0.55000000000000004">
      <c r="A46" s="46" t="s">
        <v>101</v>
      </c>
      <c r="C46" s="36">
        <v>0</v>
      </c>
      <c r="D46" s="36"/>
      <c r="E46" s="36">
        <v>4724590292</v>
      </c>
      <c r="F46" s="36"/>
      <c r="G46" s="36">
        <v>0</v>
      </c>
      <c r="H46" s="36"/>
      <c r="I46" s="36">
        <v>4724590292</v>
      </c>
      <c r="J46" s="9"/>
      <c r="K46" s="29">
        <f t="shared" si="0"/>
        <v>9.9391173594304983E-3</v>
      </c>
      <c r="L46" s="9"/>
      <c r="M46" s="36">
        <v>0</v>
      </c>
      <c r="N46" s="36"/>
      <c r="O46" s="36">
        <v>4724590292</v>
      </c>
      <c r="P46" s="36"/>
      <c r="Q46" s="36">
        <v>0</v>
      </c>
      <c r="R46" s="36"/>
      <c r="S46" s="36">
        <v>4724590292</v>
      </c>
      <c r="T46" s="9"/>
      <c r="U46" s="29">
        <f t="shared" si="1"/>
        <v>9.9391173594304983E-3</v>
      </c>
    </row>
    <row r="47" spans="1:21" ht="21" x14ac:dyDescent="0.55000000000000004">
      <c r="A47" s="46" t="s">
        <v>99</v>
      </c>
      <c r="C47" s="36">
        <v>0</v>
      </c>
      <c r="D47" s="36"/>
      <c r="E47" s="36">
        <v>710662477</v>
      </c>
      <c r="F47" s="36"/>
      <c r="G47" s="36">
        <v>0</v>
      </c>
      <c r="H47" s="36"/>
      <c r="I47" s="36">
        <v>710662477</v>
      </c>
      <c r="J47" s="9"/>
      <c r="K47" s="29">
        <f t="shared" si="0"/>
        <v>1.4950201658346413E-3</v>
      </c>
      <c r="L47" s="9"/>
      <c r="M47" s="36">
        <v>0</v>
      </c>
      <c r="N47" s="36"/>
      <c r="O47" s="36">
        <v>710662477</v>
      </c>
      <c r="P47" s="36"/>
      <c r="Q47" s="36">
        <v>0</v>
      </c>
      <c r="R47" s="36"/>
      <c r="S47" s="36">
        <v>710662477</v>
      </c>
      <c r="T47" s="9"/>
      <c r="U47" s="29">
        <f t="shared" si="1"/>
        <v>1.4950201658346413E-3</v>
      </c>
    </row>
    <row r="48" spans="1:21" ht="21.75" thickBot="1" x14ac:dyDescent="0.6">
      <c r="A48" s="46" t="s">
        <v>103</v>
      </c>
      <c r="C48" s="36">
        <v>0</v>
      </c>
      <c r="D48" s="36"/>
      <c r="E48" s="36">
        <v>-1460417117</v>
      </c>
      <c r="F48" s="36"/>
      <c r="G48" s="36">
        <v>0</v>
      </c>
      <c r="H48" s="36"/>
      <c r="I48" s="36">
        <v>-1460417117</v>
      </c>
      <c r="J48" s="9"/>
      <c r="K48" s="29">
        <f t="shared" si="0"/>
        <v>-3.0722784881817939E-3</v>
      </c>
      <c r="L48" s="9"/>
      <c r="M48" s="36">
        <v>0</v>
      </c>
      <c r="N48" s="36"/>
      <c r="O48" s="36">
        <v>-1460417117</v>
      </c>
      <c r="P48" s="36"/>
      <c r="Q48" s="36">
        <v>0</v>
      </c>
      <c r="R48" s="36"/>
      <c r="S48" s="36">
        <v>-1460417117</v>
      </c>
      <c r="T48" s="9"/>
      <c r="U48" s="29">
        <f t="shared" si="1"/>
        <v>-3.0722784881817939E-3</v>
      </c>
    </row>
    <row r="49" spans="1:21" s="46" customFormat="1" ht="21.75" thickBot="1" x14ac:dyDescent="0.6">
      <c r="A49" s="46" t="s">
        <v>15</v>
      </c>
      <c r="C49" s="56">
        <f>SUM(C8:C48)</f>
        <v>71112646796</v>
      </c>
      <c r="D49" s="12"/>
      <c r="E49" s="57">
        <f>SUM(E8:E48)</f>
        <v>399265768481</v>
      </c>
      <c r="F49" s="37"/>
      <c r="G49" s="57">
        <f>SUM(G8:G48)</f>
        <v>4974689143</v>
      </c>
      <c r="H49" s="37"/>
      <c r="I49" s="57">
        <f>SUM(I8:I48)</f>
        <v>475353104420</v>
      </c>
      <c r="J49" s="8"/>
      <c r="K49" s="45">
        <f>SUM(K8:K48)</f>
        <v>0.99999999999999956</v>
      </c>
      <c r="L49" s="8"/>
      <c r="M49" s="43">
        <f>SUM(M8:M48)</f>
        <v>71112646796</v>
      </c>
      <c r="N49" s="44"/>
      <c r="O49" s="43">
        <f>SUM(O8:O48)</f>
        <v>399265768481</v>
      </c>
      <c r="P49" s="44"/>
      <c r="Q49" s="43">
        <f>SUM(Q8:Q48)</f>
        <v>4974689143</v>
      </c>
      <c r="R49" s="44"/>
      <c r="S49" s="43">
        <f>SUM(S8:S48)</f>
        <v>475353104420</v>
      </c>
      <c r="T49" s="8"/>
      <c r="U49" s="45">
        <f>SUM(U8:U48)</f>
        <v>0.99999999999999956</v>
      </c>
    </row>
    <row r="50" spans="1:21" ht="19.5" thickTop="1" x14ac:dyDescent="0.45">
      <c r="C50" s="58"/>
      <c r="D50" s="58"/>
      <c r="E50" s="58"/>
      <c r="F50" s="58"/>
      <c r="G50" s="58"/>
      <c r="H50" s="58"/>
      <c r="I50" s="58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G16" sqref="G16"/>
    </sheetView>
  </sheetViews>
  <sheetFormatPr defaultRowHeight="18.75" x14ac:dyDescent="0.45"/>
  <cols>
    <col min="1" max="1" width="17.125" style="30" bestFit="1" customWidth="1"/>
    <col min="2" max="2" width="0.875" style="30" customWidth="1"/>
    <col min="3" max="3" width="27.125" style="30" customWidth="1"/>
    <col min="4" max="4" width="0.875" style="30" customWidth="1"/>
    <col min="5" max="5" width="32.125" style="30" bestFit="1" customWidth="1"/>
    <col min="6" max="6" width="0.875" style="30" customWidth="1"/>
    <col min="7" max="7" width="27.875" style="30" bestFit="1" customWidth="1"/>
    <col min="8" max="8" width="0.875" style="30" customWidth="1"/>
    <col min="9" max="9" width="32.125" style="30" bestFit="1" customWidth="1"/>
    <col min="10" max="10" width="0.875" style="30" customWidth="1"/>
    <col min="11" max="11" width="27.875" style="30" bestFit="1" customWidth="1"/>
    <col min="12" max="12" width="0.875" style="30" customWidth="1"/>
    <col min="13" max="13" width="8" style="30" customWidth="1"/>
    <col min="14" max="16384" width="9" style="30"/>
  </cols>
  <sheetData>
    <row r="2" spans="1:11" ht="26.25" x14ac:dyDescent="0.45">
      <c r="A2" s="69" t="str">
        <f>+درآمدها!A2</f>
        <v>صندوق سرمایه‌گذاری بخشی صنایع مفید - اکتان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</row>
    <row r="3" spans="1:11" ht="26.25" x14ac:dyDescent="0.45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</row>
    <row r="4" spans="1:11" ht="26.25" x14ac:dyDescent="0.45">
      <c r="A4" s="69" t="str">
        <f>+سهام!A4</f>
        <v>برای ماه منتهی به 1403/10/30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</row>
    <row r="6" spans="1:11" ht="27" thickBot="1" x14ac:dyDescent="0.5">
      <c r="A6" s="70" t="s">
        <v>46</v>
      </c>
      <c r="B6" s="70" t="s">
        <v>46</v>
      </c>
      <c r="C6" s="70" t="s">
        <v>46</v>
      </c>
      <c r="E6" s="70" t="s">
        <v>26</v>
      </c>
      <c r="F6" s="70" t="s">
        <v>26</v>
      </c>
      <c r="G6" s="70" t="s">
        <v>26</v>
      </c>
      <c r="I6" s="70" t="s">
        <v>27</v>
      </c>
      <c r="J6" s="70" t="s">
        <v>27</v>
      </c>
      <c r="K6" s="70" t="s">
        <v>27</v>
      </c>
    </row>
    <row r="7" spans="1:11" ht="27" thickBot="1" x14ac:dyDescent="0.5">
      <c r="A7" s="40" t="s">
        <v>47</v>
      </c>
      <c r="C7" s="40" t="s">
        <v>48</v>
      </c>
      <c r="E7" s="40" t="s">
        <v>49</v>
      </c>
      <c r="G7" s="40" t="s">
        <v>50</v>
      </c>
      <c r="I7" s="40" t="s">
        <v>49</v>
      </c>
      <c r="K7" s="40" t="s">
        <v>50</v>
      </c>
    </row>
    <row r="8" spans="1:11" ht="23.25" thickBot="1" x14ac:dyDescent="0.6">
      <c r="A8" s="50" t="s">
        <v>23</v>
      </c>
      <c r="B8" s="49"/>
      <c r="C8" s="50" t="s">
        <v>87</v>
      </c>
      <c r="D8" s="49"/>
      <c r="E8" s="51">
        <f>+'سود سپرده بانکی'!G9</f>
        <v>11189363254</v>
      </c>
      <c r="F8" s="52"/>
      <c r="G8" s="59">
        <f>+E8/$E$9</f>
        <v>1</v>
      </c>
      <c r="H8" s="52"/>
      <c r="I8" s="51">
        <f>+'سود سپرده بانکی'!M9</f>
        <v>11189363254</v>
      </c>
      <c r="J8" s="49"/>
      <c r="K8" s="60">
        <f>+I8/$I$9</f>
        <v>1</v>
      </c>
    </row>
    <row r="9" spans="1:11" ht="21.75" thickBot="1" x14ac:dyDescent="0.6">
      <c r="A9" s="30" t="s">
        <v>15</v>
      </c>
      <c r="C9" s="46" t="s">
        <v>15</v>
      </c>
      <c r="D9" s="46"/>
      <c r="E9" s="42">
        <f>SUM(E8:E8)</f>
        <v>11189363254</v>
      </c>
      <c r="F9" s="8"/>
      <c r="G9" s="45">
        <f>SUM(G8:G8)</f>
        <v>1</v>
      </c>
      <c r="H9" s="8"/>
      <c r="I9" s="42">
        <f>SUM(I8:I8)</f>
        <v>11189363254</v>
      </c>
      <c r="J9" s="8"/>
      <c r="K9" s="45">
        <f>SUM(K8:K8)</f>
        <v>1</v>
      </c>
    </row>
    <row r="10" spans="1:11" ht="19.5" thickTop="1" x14ac:dyDescent="0.45">
      <c r="G10" s="48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E8" sqref="E8"/>
    </sheetView>
  </sheetViews>
  <sheetFormatPr defaultRowHeight="18.75" x14ac:dyDescent="0.2"/>
  <cols>
    <col min="1" max="1" width="15" style="9" customWidth="1"/>
    <col min="2" max="2" width="0.875" style="9" customWidth="1"/>
    <col min="3" max="3" width="25.125" style="9" customWidth="1"/>
    <col min="4" max="4" width="0.875" style="9" customWidth="1"/>
    <col min="5" max="5" width="28.875" style="9" bestFit="1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69" t="str">
        <f>+سهام!A2</f>
        <v>صندوق سرمایه‌گذاری بخشی صنایع مفید - اکتان</v>
      </c>
      <c r="B2" s="69" t="s">
        <v>0</v>
      </c>
      <c r="C2" s="69" t="s">
        <v>0</v>
      </c>
      <c r="D2" s="69" t="s">
        <v>0</v>
      </c>
      <c r="E2" s="69" t="s">
        <v>0</v>
      </c>
    </row>
    <row r="3" spans="1:5" ht="26.25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</row>
    <row r="4" spans="1:5" ht="26.25" x14ac:dyDescent="0.2">
      <c r="A4" s="69" t="str">
        <f>+[1]سهام!A4</f>
        <v>برای ماه منتهی به 1403/10/30</v>
      </c>
      <c r="B4" s="69" t="s">
        <v>2</v>
      </c>
      <c r="C4" s="69" t="s">
        <v>2</v>
      </c>
      <c r="D4" s="69" t="s">
        <v>2</v>
      </c>
      <c r="E4" s="69" t="s">
        <v>2</v>
      </c>
    </row>
    <row r="6" spans="1:5" ht="27" thickBot="1" x14ac:dyDescent="0.25">
      <c r="A6" s="70" t="s">
        <v>112</v>
      </c>
      <c r="C6" s="53" t="s">
        <v>26</v>
      </c>
      <c r="E6" s="53" t="s">
        <v>27</v>
      </c>
    </row>
    <row r="7" spans="1:5" ht="27" thickBot="1" x14ac:dyDescent="0.25">
      <c r="A7" s="70" t="s">
        <v>112</v>
      </c>
      <c r="C7" s="53" t="s">
        <v>19</v>
      </c>
      <c r="E7" s="53" t="s">
        <v>19</v>
      </c>
    </row>
    <row r="8" spans="1:5" ht="24.75" thickBot="1" x14ac:dyDescent="0.25">
      <c r="A8" s="4" t="s">
        <v>112</v>
      </c>
      <c r="B8" s="2"/>
      <c r="C8" s="5">
        <v>539914858</v>
      </c>
      <c r="D8" s="2"/>
      <c r="E8" s="5">
        <v>539914858</v>
      </c>
    </row>
    <row r="9" spans="1:5" ht="24.75" thickBot="1" x14ac:dyDescent="0.25">
      <c r="A9" s="2" t="s">
        <v>15</v>
      </c>
      <c r="B9" s="2"/>
      <c r="C9" s="61">
        <f>SUM(C8:C8)</f>
        <v>539914858</v>
      </c>
      <c r="D9" s="2"/>
      <c r="E9" s="61">
        <f>SUM(E8:E8)</f>
        <v>539914858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0"/>
  <sheetViews>
    <sheetView rightToLeft="1" zoomScale="85" zoomScaleNormal="85" workbookViewId="0">
      <selection activeCell="O18" sqref="O18"/>
    </sheetView>
  </sheetViews>
  <sheetFormatPr defaultRowHeight="18.75" x14ac:dyDescent="0.2"/>
  <cols>
    <col min="1" max="1" width="24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16384" width="9" style="9"/>
  </cols>
  <sheetData>
    <row r="2" spans="1:19" ht="26.25" x14ac:dyDescent="0.2">
      <c r="A2" s="69" t="str">
        <f>+درآمدها!A2</f>
        <v>صندوق سرمایه‌گذاری بخشی صنایع مفید - اکتان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  <c r="R2" s="69" t="s">
        <v>0</v>
      </c>
      <c r="S2" s="69" t="s">
        <v>0</v>
      </c>
    </row>
    <row r="3" spans="1:19" ht="26.25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  <c r="R3" s="69" t="s">
        <v>24</v>
      </c>
      <c r="S3" s="69" t="s">
        <v>24</v>
      </c>
    </row>
    <row r="4" spans="1:19" ht="26.25" x14ac:dyDescent="0.2">
      <c r="A4" s="69" t="str">
        <f>+سهام!A4</f>
        <v>برای ماه منتهی به 1403/10/30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  <c r="R4" s="69" t="s">
        <v>2</v>
      </c>
      <c r="S4" s="69" t="s">
        <v>2</v>
      </c>
    </row>
    <row r="6" spans="1:19" ht="27" thickBot="1" x14ac:dyDescent="0.25">
      <c r="A6" s="70" t="s">
        <v>3</v>
      </c>
      <c r="C6" s="70" t="s">
        <v>32</v>
      </c>
      <c r="D6" s="70" t="s">
        <v>32</v>
      </c>
      <c r="E6" s="70" t="s">
        <v>32</v>
      </c>
      <c r="F6" s="70" t="s">
        <v>32</v>
      </c>
      <c r="G6" s="70" t="s">
        <v>32</v>
      </c>
      <c r="I6" s="70" t="s">
        <v>26</v>
      </c>
      <c r="J6" s="70" t="s">
        <v>26</v>
      </c>
      <c r="K6" s="70" t="s">
        <v>26</v>
      </c>
      <c r="L6" s="70" t="s">
        <v>26</v>
      </c>
      <c r="M6" s="70" t="s">
        <v>26</v>
      </c>
      <c r="O6" s="70" t="s">
        <v>27</v>
      </c>
      <c r="P6" s="70" t="s">
        <v>27</v>
      </c>
      <c r="Q6" s="70" t="s">
        <v>27</v>
      </c>
      <c r="R6" s="70" t="s">
        <v>27</v>
      </c>
      <c r="S6" s="70" t="s">
        <v>27</v>
      </c>
    </row>
    <row r="7" spans="1:19" ht="27" thickBot="1" x14ac:dyDescent="0.25">
      <c r="A7" s="70" t="s">
        <v>3</v>
      </c>
      <c r="C7" s="40" t="s">
        <v>33</v>
      </c>
      <c r="E7" s="40" t="s">
        <v>34</v>
      </c>
      <c r="G7" s="40" t="s">
        <v>35</v>
      </c>
      <c r="I7" s="40" t="s">
        <v>36</v>
      </c>
      <c r="K7" s="40" t="s">
        <v>30</v>
      </c>
      <c r="M7" s="40" t="s">
        <v>37</v>
      </c>
      <c r="O7" s="40" t="s">
        <v>36</v>
      </c>
      <c r="Q7" s="40" t="s">
        <v>30</v>
      </c>
      <c r="S7" s="40" t="s">
        <v>37</v>
      </c>
    </row>
    <row r="8" spans="1:19" s="13" customFormat="1" ht="21.75" thickBot="1" x14ac:dyDescent="0.25">
      <c r="A8" s="12" t="s">
        <v>78</v>
      </c>
      <c r="C8" s="13" t="s">
        <v>105</v>
      </c>
      <c r="E8" s="14">
        <v>11396430</v>
      </c>
      <c r="G8" s="14">
        <v>7240</v>
      </c>
      <c r="I8" s="14">
        <f>+G8*E8</f>
        <v>82510153200</v>
      </c>
      <c r="J8" s="13">
        <v>0</v>
      </c>
      <c r="K8" s="14">
        <v>11397506404</v>
      </c>
      <c r="L8" s="13">
        <v>0</v>
      </c>
      <c r="M8" s="14">
        <f>+I8-K8</f>
        <v>71112646796</v>
      </c>
      <c r="O8" s="14">
        <v>82510153200</v>
      </c>
      <c r="Q8" s="14">
        <v>11397506404</v>
      </c>
      <c r="S8" s="14">
        <f>+O8-Q8</f>
        <v>71112646796</v>
      </c>
    </row>
    <row r="9" spans="1:19" s="8" customFormat="1" ht="21.75" thickBot="1" x14ac:dyDescent="0.25">
      <c r="I9" s="56">
        <f>SUM(I8:I8)</f>
        <v>82510153200</v>
      </c>
      <c r="J9" s="12"/>
      <c r="K9" s="56">
        <f>SUM(K8:K8)</f>
        <v>11397506404</v>
      </c>
      <c r="L9" s="12"/>
      <c r="M9" s="56">
        <f>SUM(M8:M8)</f>
        <v>71112646796</v>
      </c>
      <c r="N9" s="12"/>
      <c r="O9" s="56">
        <f>SUM(O8:O8)</f>
        <v>82510153200</v>
      </c>
      <c r="P9" s="12"/>
      <c r="Q9" s="56">
        <f>SUM(Q8:Q8)</f>
        <v>11397506404</v>
      </c>
      <c r="R9" s="12"/>
      <c r="S9" s="56">
        <f>SUM(S8:S8)</f>
        <v>71112646796</v>
      </c>
    </row>
    <row r="10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G22" sqref="G22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69" t="str">
        <f>+درآمدها!A2</f>
        <v>صندوق سرمایه‌گذاری بخشی صنایع مفید - اکتان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</row>
    <row r="3" spans="1:13" ht="26.25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</row>
    <row r="4" spans="1:13" ht="26.25" x14ac:dyDescent="0.2">
      <c r="A4" s="69" t="str">
        <f>+سهام!A4</f>
        <v>برای ماه منتهی به 1403/10/30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</row>
    <row r="6" spans="1:13" ht="27" thickBot="1" x14ac:dyDescent="0.25">
      <c r="A6" s="70" t="s">
        <v>25</v>
      </c>
      <c r="B6" s="70" t="s">
        <v>25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I6" s="70" t="s">
        <v>27</v>
      </c>
      <c r="J6" s="70" t="s">
        <v>27</v>
      </c>
      <c r="K6" s="70" t="s">
        <v>27</v>
      </c>
      <c r="L6" s="70" t="s">
        <v>27</v>
      </c>
      <c r="M6" s="70" t="s">
        <v>27</v>
      </c>
    </row>
    <row r="7" spans="1:13" ht="27" thickBot="1" x14ac:dyDescent="0.25">
      <c r="A7" s="7" t="s">
        <v>28</v>
      </c>
      <c r="C7" s="7" t="s">
        <v>29</v>
      </c>
      <c r="E7" s="7" t="s">
        <v>30</v>
      </c>
      <c r="G7" s="7" t="s">
        <v>31</v>
      </c>
      <c r="I7" s="7" t="s">
        <v>29</v>
      </c>
      <c r="K7" s="7" t="s">
        <v>30</v>
      </c>
      <c r="M7" s="7" t="s">
        <v>31</v>
      </c>
    </row>
    <row r="8" spans="1:13" ht="19.5" customHeight="1" thickBot="1" x14ac:dyDescent="0.25">
      <c r="A8" s="8" t="s">
        <v>23</v>
      </c>
      <c r="C8" s="10">
        <v>11189363254</v>
      </c>
      <c r="E8" s="10">
        <v>0</v>
      </c>
      <c r="G8" s="10">
        <f>+C8-E8</f>
        <v>11189363254</v>
      </c>
      <c r="I8" s="10">
        <v>11189363254</v>
      </c>
      <c r="K8" s="10">
        <v>0</v>
      </c>
      <c r="M8" s="10">
        <f>+I8-K8</f>
        <v>11189363254</v>
      </c>
    </row>
    <row r="9" spans="1:13" ht="19.5" thickBot="1" x14ac:dyDescent="0.25">
      <c r="A9" s="9" t="s">
        <v>15</v>
      </c>
      <c r="C9" s="11">
        <f>SUM(C8:C8)</f>
        <v>11189363254</v>
      </c>
      <c r="E9" s="11">
        <f>SUM(E8:E8)</f>
        <v>0</v>
      </c>
      <c r="G9" s="11">
        <f>SUM(G8:G8)</f>
        <v>11189363254</v>
      </c>
      <c r="I9" s="11">
        <f>SUM(I8:I8)</f>
        <v>11189363254</v>
      </c>
      <c r="K9" s="11">
        <f>SUM(K8:K8)</f>
        <v>0</v>
      </c>
      <c r="M9" s="11">
        <f>SUM(M8:M8)</f>
        <v>11189363254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16"/>
  <sheetViews>
    <sheetView rightToLeft="1" zoomScale="90" zoomScaleNormal="90" workbookViewId="0">
      <selection activeCell="I14" sqref="I14"/>
    </sheetView>
  </sheetViews>
  <sheetFormatPr defaultRowHeight="22.5" x14ac:dyDescent="0.2"/>
  <cols>
    <col min="1" max="1" width="36.75" style="18" customWidth="1"/>
    <col min="2" max="2" width="0.875" style="18" customWidth="1"/>
    <col min="3" max="3" width="15.7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24.5" style="18" customWidth="1"/>
    <col min="10" max="10" width="0.875" style="18" customWidth="1"/>
    <col min="11" max="11" width="16.625" style="18" customWidth="1"/>
    <col min="12" max="12" width="0.875" style="18" customWidth="1"/>
    <col min="13" max="13" width="20.125" style="18" customWidth="1"/>
    <col min="14" max="14" width="0.875" style="18" customWidth="1"/>
    <col min="15" max="15" width="20.125" style="18" customWidth="1"/>
    <col min="16" max="16" width="0.875" style="18" customWidth="1"/>
    <col min="17" max="17" width="24.5" style="18" customWidth="1"/>
    <col min="18" max="18" width="0.875" style="18" customWidth="1"/>
    <col min="19" max="19" width="15.875" style="18" bestFit="1" customWidth="1"/>
    <col min="20" max="20" width="17" style="18" bestFit="1" customWidth="1"/>
    <col min="21" max="16384" width="9" style="18"/>
  </cols>
  <sheetData>
    <row r="2" spans="1:21" ht="24" x14ac:dyDescent="0.2">
      <c r="A2" s="71" t="str">
        <f>+درآمدها!A2</f>
        <v>صندوق سرمایه‌گذاری بخشی صنایع مفید - اکتان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21" ht="24" x14ac:dyDescent="0.2">
      <c r="A3" s="71" t="s">
        <v>24</v>
      </c>
      <c r="B3" s="71" t="s">
        <v>24</v>
      </c>
      <c r="C3" s="71" t="s">
        <v>24</v>
      </c>
      <c r="D3" s="71" t="s">
        <v>24</v>
      </c>
      <c r="E3" s="71" t="s">
        <v>24</v>
      </c>
      <c r="F3" s="71" t="s">
        <v>24</v>
      </c>
      <c r="G3" s="71" t="s">
        <v>24</v>
      </c>
      <c r="H3" s="71" t="s">
        <v>24</v>
      </c>
      <c r="I3" s="71" t="s">
        <v>24</v>
      </c>
      <c r="J3" s="71" t="s">
        <v>24</v>
      </c>
      <c r="K3" s="71" t="s">
        <v>24</v>
      </c>
      <c r="L3" s="71" t="s">
        <v>24</v>
      </c>
      <c r="M3" s="71" t="s">
        <v>24</v>
      </c>
      <c r="N3" s="71" t="s">
        <v>24</v>
      </c>
      <c r="O3" s="71" t="s">
        <v>24</v>
      </c>
      <c r="P3" s="71" t="s">
        <v>24</v>
      </c>
      <c r="Q3" s="71" t="s">
        <v>24</v>
      </c>
    </row>
    <row r="4" spans="1:21" ht="24" x14ac:dyDescent="0.2">
      <c r="A4" s="71" t="str">
        <f>+سهام!A4</f>
        <v>برای ماه منتهی به 1403/10/30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21" ht="24.75" thickBot="1" x14ac:dyDescent="0.25">
      <c r="A6" s="72" t="s">
        <v>3</v>
      </c>
      <c r="C6" s="73" t="s">
        <v>26</v>
      </c>
      <c r="D6" s="73" t="s">
        <v>26</v>
      </c>
      <c r="E6" s="73" t="s">
        <v>26</v>
      </c>
      <c r="F6" s="73" t="s">
        <v>26</v>
      </c>
      <c r="G6" s="73" t="s">
        <v>26</v>
      </c>
      <c r="H6" s="73" t="s">
        <v>26</v>
      </c>
      <c r="I6" s="73" t="s">
        <v>26</v>
      </c>
      <c r="K6" s="73" t="s">
        <v>27</v>
      </c>
      <c r="L6" s="73" t="s">
        <v>27</v>
      </c>
      <c r="M6" s="73" t="s">
        <v>27</v>
      </c>
      <c r="N6" s="73" t="s">
        <v>27</v>
      </c>
      <c r="O6" s="73" t="s">
        <v>27</v>
      </c>
      <c r="P6" s="73" t="s">
        <v>27</v>
      </c>
      <c r="Q6" s="73" t="s">
        <v>27</v>
      </c>
    </row>
    <row r="7" spans="1:21" ht="24.75" thickBot="1" x14ac:dyDescent="0.25">
      <c r="A7" s="73" t="s">
        <v>3</v>
      </c>
      <c r="C7" s="19" t="s">
        <v>7</v>
      </c>
      <c r="E7" s="19" t="s">
        <v>38</v>
      </c>
      <c r="G7" s="19" t="s">
        <v>39</v>
      </c>
      <c r="I7" s="19" t="s">
        <v>41</v>
      </c>
      <c r="K7" s="19" t="s">
        <v>7</v>
      </c>
      <c r="M7" s="19" t="s">
        <v>38</v>
      </c>
      <c r="O7" s="19" t="s">
        <v>39</v>
      </c>
      <c r="Q7" s="19" t="s">
        <v>41</v>
      </c>
    </row>
    <row r="8" spans="1:21" ht="24" x14ac:dyDescent="0.2">
      <c r="A8" s="38" t="s">
        <v>106</v>
      </c>
      <c r="C8" s="22">
        <v>297500</v>
      </c>
      <c r="D8" s="22"/>
      <c r="E8" s="22">
        <v>8457874496</v>
      </c>
      <c r="F8" s="22"/>
      <c r="G8" s="22">
        <v>5363137812</v>
      </c>
      <c r="H8" s="22"/>
      <c r="I8" s="22">
        <f>+E8-G8</f>
        <v>3094736684</v>
      </c>
      <c r="J8" s="22"/>
      <c r="K8" s="22">
        <v>297500</v>
      </c>
      <c r="L8" s="22"/>
      <c r="M8" s="22">
        <v>8457874496</v>
      </c>
      <c r="N8" s="22"/>
      <c r="O8" s="22">
        <v>5363137812</v>
      </c>
      <c r="P8" s="22"/>
      <c r="Q8" s="22">
        <f>+M8-O8</f>
        <v>3094736684</v>
      </c>
      <c r="S8" s="22"/>
      <c r="T8" s="22"/>
      <c r="U8" s="22"/>
    </row>
    <row r="9" spans="1:21" ht="24" x14ac:dyDescent="0.2">
      <c r="A9" s="38" t="s">
        <v>107</v>
      </c>
      <c r="C9" s="22">
        <v>250000</v>
      </c>
      <c r="D9" s="22"/>
      <c r="E9" s="22">
        <v>2462758912</v>
      </c>
      <c r="F9" s="22"/>
      <c r="G9" s="22">
        <v>1789373271</v>
      </c>
      <c r="H9" s="22"/>
      <c r="I9" s="22">
        <f t="shared" ref="I9:I12" si="0">+E9-G9</f>
        <v>673385641</v>
      </c>
      <c r="J9" s="22"/>
      <c r="K9" s="22">
        <v>250000</v>
      </c>
      <c r="L9" s="22"/>
      <c r="M9" s="22">
        <v>2462758912</v>
      </c>
      <c r="N9" s="22"/>
      <c r="O9" s="22">
        <v>1789373271</v>
      </c>
      <c r="P9" s="22"/>
      <c r="Q9" s="22">
        <f t="shared" ref="Q9:Q12" si="1">+M9-O9</f>
        <v>673385641</v>
      </c>
      <c r="S9" s="22"/>
      <c r="T9" s="22"/>
      <c r="U9" s="22"/>
    </row>
    <row r="10" spans="1:21" s="20" customFormat="1" ht="24" x14ac:dyDescent="0.2">
      <c r="A10" s="39" t="s">
        <v>108</v>
      </c>
      <c r="C10" s="22">
        <v>1</v>
      </c>
      <c r="D10" s="23"/>
      <c r="E10" s="22">
        <v>1</v>
      </c>
      <c r="F10" s="23"/>
      <c r="G10" s="22">
        <v>11152</v>
      </c>
      <c r="H10" s="23"/>
      <c r="I10" s="22">
        <f t="shared" si="0"/>
        <v>-11151</v>
      </c>
      <c r="J10" s="23"/>
      <c r="K10" s="22">
        <v>1</v>
      </c>
      <c r="L10" s="23"/>
      <c r="M10" s="22">
        <v>1</v>
      </c>
      <c r="N10" s="23"/>
      <c r="O10" s="22">
        <v>11152</v>
      </c>
      <c r="P10" s="23"/>
      <c r="Q10" s="22">
        <f t="shared" si="1"/>
        <v>-11151</v>
      </c>
      <c r="S10" s="22"/>
      <c r="T10" s="22"/>
      <c r="U10" s="22"/>
    </row>
    <row r="11" spans="1:21" ht="24" x14ac:dyDescent="0.2">
      <c r="A11" s="38" t="s">
        <v>109</v>
      </c>
      <c r="C11" s="22">
        <v>250000</v>
      </c>
      <c r="D11" s="22"/>
      <c r="E11" s="22">
        <v>4821142556</v>
      </c>
      <c r="F11" s="22"/>
      <c r="G11" s="22">
        <v>4540323372</v>
      </c>
      <c r="H11" s="22"/>
      <c r="I11" s="22">
        <f t="shared" si="0"/>
        <v>280819184</v>
      </c>
      <c r="J11" s="22"/>
      <c r="K11" s="22">
        <v>250000</v>
      </c>
      <c r="L11" s="22"/>
      <c r="M11" s="22">
        <v>4821142556</v>
      </c>
      <c r="N11" s="22"/>
      <c r="O11" s="22">
        <v>4540323372</v>
      </c>
      <c r="P11" s="22"/>
      <c r="Q11" s="22">
        <f t="shared" si="1"/>
        <v>280819184</v>
      </c>
      <c r="S11" s="22"/>
      <c r="T11" s="22"/>
      <c r="U11" s="22"/>
    </row>
    <row r="12" spans="1:21" ht="24.75" thickBot="1" x14ac:dyDescent="0.25">
      <c r="A12" s="38" t="s">
        <v>110</v>
      </c>
      <c r="C12" s="22">
        <v>670000</v>
      </c>
      <c r="D12" s="22"/>
      <c r="E12" s="22">
        <v>5308127617</v>
      </c>
      <c r="F12" s="22"/>
      <c r="G12" s="22">
        <v>4382368832</v>
      </c>
      <c r="H12" s="22"/>
      <c r="I12" s="22">
        <f t="shared" si="0"/>
        <v>925758785</v>
      </c>
      <c r="J12" s="22"/>
      <c r="K12" s="22">
        <v>670000</v>
      </c>
      <c r="L12" s="22"/>
      <c r="M12" s="22">
        <v>5308127617</v>
      </c>
      <c r="N12" s="22"/>
      <c r="O12" s="22">
        <v>4382368832</v>
      </c>
      <c r="P12" s="22"/>
      <c r="Q12" s="22">
        <f t="shared" si="1"/>
        <v>925758785</v>
      </c>
      <c r="S12" s="22"/>
      <c r="T12" s="22"/>
      <c r="U12" s="22"/>
    </row>
    <row r="13" spans="1:21" ht="23.25" thickBot="1" x14ac:dyDescent="0.25">
      <c r="A13" s="18" t="s">
        <v>15</v>
      </c>
      <c r="C13" s="18" t="s">
        <v>15</v>
      </c>
      <c r="E13" s="21">
        <f>SUM(E8:E12)</f>
        <v>21049903582</v>
      </c>
      <c r="G13" s="21">
        <f>SUM(G8:G12)</f>
        <v>16075214439</v>
      </c>
      <c r="I13" s="21">
        <f>SUM(I8:I12)</f>
        <v>4974689143</v>
      </c>
      <c r="K13" s="18" t="s">
        <v>15</v>
      </c>
      <c r="M13" s="21">
        <f>SUM(M8:M12)</f>
        <v>21049903582</v>
      </c>
      <c r="O13" s="21">
        <f>SUM(O8:O12)</f>
        <v>16075214439</v>
      </c>
      <c r="Q13" s="35">
        <f>SUM(Q8:Q12)</f>
        <v>4974689143</v>
      </c>
      <c r="S13" s="22"/>
      <c r="T13" s="22"/>
    </row>
    <row r="14" spans="1:21" ht="23.25" thickTop="1" x14ac:dyDescent="0.2"/>
    <row r="16" spans="1:21" x14ac:dyDescent="0.2">
      <c r="I16" s="5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2025-01-21T12:10:25Z</dcterms:modified>
</cp:coreProperties>
</file>