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k.pirzadeh\Desktop\پرتفو\دی\بخشی\"/>
    </mc:Choice>
  </mc:AlternateContent>
  <xr:revisionPtr revIDLastSave="0" documentId="13_ncr:1_{C50FD319-D020-40DC-A9EC-D082B2F0BCA9}" xr6:coauthVersionLast="47" xr6:coauthVersionMax="47" xr10:uidLastSave="{00000000-0000-0000-0000-000000000000}"/>
  <bookViews>
    <workbookView xWindow="-120" yWindow="-120" windowWidth="29040" windowHeight="15720" tabRatio="798" activeTab="2" xr2:uid="{421CB865-C381-41C8-96D1-36C6EC249D67}"/>
  </bookViews>
  <sheets>
    <sheet name="سهام" sheetId="1" r:id="rId1"/>
    <sheet name="سپرده" sheetId="2" r:id="rId2"/>
    <sheet name="درآمدها" sheetId="10" r:id="rId3"/>
    <sheet name="درآمد سرمایه‌گذاری در سهام" sheetId="7" r:id="rId4"/>
    <sheet name="درآمد سپرده بانکی" sheetId="8" r:id="rId5"/>
    <sheet name="سایر درآمدها" sheetId="9" r:id="rId6"/>
    <sheet name="درآمد سود سهام" sheetId="4" r:id="rId7"/>
    <sheet name="سود سپرده بانکی" sheetId="3" r:id="rId8"/>
    <sheet name="درآمد ناشی از فروش" sheetId="6" r:id="rId9"/>
    <sheet name="درآمد ناشی از تغییر قیمت اوراق" sheetId="5" r:id="rId10"/>
  </sheets>
  <definedNames>
    <definedName name="_xlnm._FilterDatabase" localSheetId="8" hidden="1">'درآمد ناشی از فروش'!$K$6:$Q$24</definedName>
    <definedName name="_xlnm._FilterDatabase" localSheetId="0" hidden="1">سهام!$A$6:$A$45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45" i="1" l="1"/>
  <c r="C8" i="10"/>
  <c r="G44" i="7"/>
  <c r="I9" i="7"/>
  <c r="I10" i="7"/>
  <c r="I11" i="7"/>
  <c r="I12" i="7"/>
  <c r="I13" i="7"/>
  <c r="I14" i="7"/>
  <c r="I15" i="7"/>
  <c r="I16" i="7"/>
  <c r="I17" i="7"/>
  <c r="I18" i="7"/>
  <c r="I19" i="7"/>
  <c r="I20" i="7"/>
  <c r="I21" i="7"/>
  <c r="I22" i="7"/>
  <c r="I23" i="7"/>
  <c r="I24" i="7"/>
  <c r="I25" i="7"/>
  <c r="I26" i="7"/>
  <c r="I27" i="7"/>
  <c r="I28" i="7"/>
  <c r="I29" i="7"/>
  <c r="I30" i="7"/>
  <c r="I31" i="7"/>
  <c r="I32" i="7"/>
  <c r="I33" i="7"/>
  <c r="I34" i="7"/>
  <c r="I35" i="7"/>
  <c r="I36" i="7"/>
  <c r="I37" i="7"/>
  <c r="I38" i="7"/>
  <c r="I39" i="7"/>
  <c r="I40" i="7"/>
  <c r="I41" i="7"/>
  <c r="I42" i="7"/>
  <c r="I43" i="7"/>
  <c r="S43" i="7"/>
  <c r="S42" i="7"/>
  <c r="S41" i="7"/>
  <c r="S40" i="7"/>
  <c r="S39" i="7"/>
  <c r="S38" i="7"/>
  <c r="S37" i="7"/>
  <c r="S36" i="7"/>
  <c r="S35" i="7"/>
  <c r="S34" i="7"/>
  <c r="S33" i="7"/>
  <c r="S32" i="7"/>
  <c r="S31" i="7"/>
  <c r="S30" i="7"/>
  <c r="S29" i="7"/>
  <c r="S28" i="7"/>
  <c r="S27" i="7"/>
  <c r="S26" i="7"/>
  <c r="S25" i="7"/>
  <c r="S24" i="7"/>
  <c r="S23" i="7"/>
  <c r="S22" i="7"/>
  <c r="S21" i="7"/>
  <c r="S20" i="7"/>
  <c r="S19" i="7"/>
  <c r="S18" i="7"/>
  <c r="S17" i="7"/>
  <c r="S16" i="7"/>
  <c r="S15" i="7"/>
  <c r="S14" i="7"/>
  <c r="S13" i="7"/>
  <c r="S12" i="7"/>
  <c r="S11" i="7"/>
  <c r="S10" i="7"/>
  <c r="S9" i="7"/>
  <c r="S8" i="7"/>
  <c r="Q44" i="7"/>
  <c r="O44" i="7"/>
  <c r="M44" i="7"/>
  <c r="E44" i="7"/>
  <c r="C44" i="7"/>
  <c r="Q34" i="5"/>
  <c r="Q35" i="5"/>
  <c r="Q36" i="5"/>
  <c r="Q37" i="5"/>
  <c r="Q38" i="5"/>
  <c r="Q39" i="5"/>
  <c r="Q40" i="5"/>
  <c r="Q41" i="5"/>
  <c r="Q42" i="5"/>
  <c r="Q43" i="5"/>
  <c r="I34" i="5"/>
  <c r="I35" i="5"/>
  <c r="I36" i="5"/>
  <c r="I37" i="5"/>
  <c r="I38" i="5"/>
  <c r="I39" i="5"/>
  <c r="I40" i="5"/>
  <c r="I41" i="5"/>
  <c r="I42" i="5"/>
  <c r="Q9" i="5"/>
  <c r="Q10" i="5"/>
  <c r="Q11" i="5"/>
  <c r="Q12" i="5"/>
  <c r="Q13" i="5"/>
  <c r="Q14" i="5"/>
  <c r="Q15" i="5"/>
  <c r="Q16" i="5"/>
  <c r="Q17" i="5"/>
  <c r="Q18" i="5"/>
  <c r="Q19" i="5"/>
  <c r="Q20" i="5"/>
  <c r="Q21" i="5"/>
  <c r="Q22" i="5"/>
  <c r="Q23" i="5"/>
  <c r="Q24" i="5"/>
  <c r="Q25" i="5"/>
  <c r="Q26" i="5"/>
  <c r="Q27" i="5"/>
  <c r="Q28" i="5"/>
  <c r="Q29" i="5"/>
  <c r="Q30" i="5"/>
  <c r="Q31" i="5"/>
  <c r="Q32" i="5"/>
  <c r="Q33" i="5"/>
  <c r="Q8" i="5"/>
  <c r="I9" i="5"/>
  <c r="I10" i="5"/>
  <c r="I11" i="5"/>
  <c r="I12" i="5"/>
  <c r="I13" i="5"/>
  <c r="I14" i="5"/>
  <c r="I15" i="5"/>
  <c r="I16" i="5"/>
  <c r="I17" i="5"/>
  <c r="I18" i="5"/>
  <c r="I19" i="5"/>
  <c r="I20" i="5"/>
  <c r="I21" i="5"/>
  <c r="I22" i="5"/>
  <c r="I23" i="5"/>
  <c r="I24" i="5"/>
  <c r="I25" i="5"/>
  <c r="I26" i="5"/>
  <c r="I27" i="5"/>
  <c r="I28" i="5"/>
  <c r="I29" i="5"/>
  <c r="I30" i="5"/>
  <c r="I31" i="5"/>
  <c r="I32" i="5"/>
  <c r="I33" i="5"/>
  <c r="I43" i="5"/>
  <c r="I8" i="5"/>
  <c r="Q9" i="6"/>
  <c r="Q10" i="6"/>
  <c r="Q24" i="6" s="1"/>
  <c r="Q11" i="6"/>
  <c r="Q12" i="6"/>
  <c r="Q13" i="6"/>
  <c r="Q14" i="6"/>
  <c r="Q15" i="6"/>
  <c r="Q16" i="6"/>
  <c r="Q17" i="6"/>
  <c r="Q18" i="6"/>
  <c r="Q19" i="6"/>
  <c r="Q20" i="6"/>
  <c r="Q21" i="6"/>
  <c r="Q22" i="6"/>
  <c r="Q23" i="6"/>
  <c r="Q8" i="6"/>
  <c r="I9" i="6"/>
  <c r="I24" i="6" s="1"/>
  <c r="I10" i="6"/>
  <c r="I11" i="6"/>
  <c r="I12" i="6"/>
  <c r="I13" i="6"/>
  <c r="I14" i="6"/>
  <c r="I15" i="6"/>
  <c r="I16" i="6"/>
  <c r="I17" i="6"/>
  <c r="I18" i="6"/>
  <c r="I19" i="6"/>
  <c r="I20" i="6"/>
  <c r="I21" i="6"/>
  <c r="I22" i="6"/>
  <c r="I23" i="6"/>
  <c r="I8" i="6"/>
  <c r="S8" i="4"/>
  <c r="M8" i="4"/>
  <c r="M9" i="4" s="1"/>
  <c r="C9" i="10"/>
  <c r="M9" i="3"/>
  <c r="M8" i="3"/>
  <c r="G9" i="3"/>
  <c r="G8" i="3"/>
  <c r="I9" i="2"/>
  <c r="I8" i="2"/>
  <c r="I10" i="2" s="1"/>
  <c r="E45" i="1"/>
  <c r="G45" i="1"/>
  <c r="W45" i="1"/>
  <c r="A4" i="5"/>
  <c r="A4" i="6"/>
  <c r="A4" i="3"/>
  <c r="A4" i="4"/>
  <c r="A4" i="9"/>
  <c r="A4" i="8"/>
  <c r="A4" i="7"/>
  <c r="A4" i="10"/>
  <c r="A4" i="2"/>
  <c r="A2" i="5"/>
  <c r="A2" i="6"/>
  <c r="A2" i="3"/>
  <c r="A2" i="4"/>
  <c r="A2" i="9"/>
  <c r="A2" i="8"/>
  <c r="A2" i="7"/>
  <c r="A2" i="10"/>
  <c r="A2" i="2"/>
  <c r="G44" i="5"/>
  <c r="M44" i="5"/>
  <c r="O44" i="5"/>
  <c r="G24" i="6"/>
  <c r="M24" i="6"/>
  <c r="O24" i="6"/>
  <c r="M10" i="3"/>
  <c r="K10" i="3"/>
  <c r="I10" i="3"/>
  <c r="E10" i="3"/>
  <c r="C10" i="3"/>
  <c r="I10" i="8"/>
  <c r="K8" i="8" s="1"/>
  <c r="E10" i="8"/>
  <c r="G9" i="8" s="1"/>
  <c r="E10" i="2"/>
  <c r="I9" i="4"/>
  <c r="K9" i="4"/>
  <c r="Q9" i="4"/>
  <c r="G10" i="10" l="1"/>
  <c r="S44" i="7"/>
  <c r="I8" i="7"/>
  <c r="I44" i="7" s="1"/>
  <c r="Q44" i="5"/>
  <c r="I44" i="5"/>
  <c r="G10" i="3"/>
  <c r="O45" i="1"/>
  <c r="K45" i="1"/>
  <c r="U45" i="1"/>
  <c r="K9" i="8"/>
  <c r="K10" i="8" s="1"/>
  <c r="G8" i="8"/>
  <c r="G10" i="8" s="1"/>
  <c r="O9" i="4"/>
  <c r="S9" i="4"/>
  <c r="R13" i="4" s="1"/>
  <c r="E9" i="9"/>
  <c r="C9" i="9"/>
  <c r="G10" i="2"/>
  <c r="C10" i="2"/>
  <c r="E44" i="5" l="1"/>
  <c r="E24" i="6"/>
  <c r="K10" i="2"/>
  <c r="C7" i="10" l="1"/>
  <c r="C10" i="10" s="1"/>
  <c r="U16" i="7" l="1"/>
  <c r="U24" i="7"/>
  <c r="U32" i="7"/>
  <c r="U40" i="7"/>
  <c r="K12" i="7"/>
  <c r="K20" i="7"/>
  <c r="K28" i="7"/>
  <c r="K36" i="7"/>
  <c r="K8" i="7"/>
  <c r="U9" i="7"/>
  <c r="U41" i="7"/>
  <c r="K21" i="7"/>
  <c r="K37" i="7"/>
  <c r="U10" i="7"/>
  <c r="U18" i="7"/>
  <c r="U26" i="7"/>
  <c r="U34" i="7"/>
  <c r="U42" i="7"/>
  <c r="K14" i="7"/>
  <c r="K22" i="7"/>
  <c r="K30" i="7"/>
  <c r="K38" i="7"/>
  <c r="E9" i="10"/>
  <c r="U29" i="7"/>
  <c r="K9" i="7"/>
  <c r="K33" i="7"/>
  <c r="U11" i="7"/>
  <c r="U19" i="7"/>
  <c r="U27" i="7"/>
  <c r="U35" i="7"/>
  <c r="U43" i="7"/>
  <c r="K15" i="7"/>
  <c r="K23" i="7"/>
  <c r="K31" i="7"/>
  <c r="K39" i="7"/>
  <c r="E7" i="10"/>
  <c r="U21" i="7"/>
  <c r="U37" i="7"/>
  <c r="K25" i="7"/>
  <c r="K41" i="7"/>
  <c r="U12" i="7"/>
  <c r="U20" i="7"/>
  <c r="U28" i="7"/>
  <c r="U36" i="7"/>
  <c r="U8" i="7"/>
  <c r="K16" i="7"/>
  <c r="K24" i="7"/>
  <c r="K32" i="7"/>
  <c r="K40" i="7"/>
  <c r="U13" i="7"/>
  <c r="K17" i="7"/>
  <c r="U14" i="7"/>
  <c r="U22" i="7"/>
  <c r="U30" i="7"/>
  <c r="U38" i="7"/>
  <c r="K10" i="7"/>
  <c r="K18" i="7"/>
  <c r="K26" i="7"/>
  <c r="K34" i="7"/>
  <c r="K42" i="7"/>
  <c r="U33" i="7"/>
  <c r="U15" i="7"/>
  <c r="U23" i="7"/>
  <c r="U31" i="7"/>
  <c r="U39" i="7"/>
  <c r="K11" i="7"/>
  <c r="K19" i="7"/>
  <c r="K27" i="7"/>
  <c r="K35" i="7"/>
  <c r="K43" i="7"/>
  <c r="U17" i="7"/>
  <c r="U25" i="7"/>
  <c r="K13" i="7"/>
  <c r="K29" i="7"/>
  <c r="E8" i="10"/>
  <c r="E10" i="10" l="1"/>
  <c r="U44" i="7"/>
  <c r="K44" i="7"/>
</calcChain>
</file>

<file path=xl/sharedStrings.xml><?xml version="1.0" encoding="utf-8"?>
<sst xmlns="http://schemas.openxmlformats.org/spreadsheetml/2006/main" count="786" uniqueCount="120">
  <si>
    <t>صندوق سرمایه‌گذاری بخشی صنایع مفید</t>
  </si>
  <si>
    <t>صورت وضعیت پورتفوی</t>
  </si>
  <si>
    <t>برای ماه منتهی به 1403/09/30</t>
  </si>
  <si>
    <t>نام شرکت</t>
  </si>
  <si>
    <t>1403/08/30</t>
  </si>
  <si>
    <t>تغییرات طی دوره</t>
  </si>
  <si>
    <t>1403/09/30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</si>
  <si>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</si>
  <si>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</si>
  <si>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</si>
  <si>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</si>
  <si>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</si>
  <si>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</si>
  <si>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</si>
  <si>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</si>
  <si>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تولیدی چدن سازان</t>
  </si>
  <si>
    <t>شمش طلا</t>
  </si>
  <si>
    <t>کانی کربن طبس</t>
  </si>
  <si>
    <t/>
  </si>
  <si>
    <t>برای ماه منتهی به 1403/08/30</t>
  </si>
  <si>
    <t>4-1- سرمایه‌گذاری در  سپرده‌ بانکی</t>
  </si>
  <si>
    <t>سپرده</t>
  </si>
  <si>
    <t>مبلغ</t>
  </si>
  <si>
    <t>افزایش</t>
  </si>
  <si>
    <t>کاهش</t>
  </si>
  <si>
    <t>درصد به کل دارایی‌ها</t>
  </si>
  <si>
    <t>بانک خاورمیانه آفریقا</t>
  </si>
  <si>
    <t>بانک پاسارگاد هفت تیر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</si>
  <si>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</si>
  <si>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</si>
  <si>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</si>
  <si>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</si>
  <si>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</si>
  <si>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درآمد سود</t>
  </si>
  <si>
    <t>هزینه تنزیل</t>
  </si>
  <si>
    <t>خالص درآمد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</si>
  <si>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</si>
  <si>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</si>
  <si>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</si>
  <si>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</si>
  <si>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</si>
  <si>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</si>
  <si>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</si>
  <si>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</si>
  <si>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</si>
  <si>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</si>
  <si>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</si>
  <si>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</si>
  <si>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</si>
  <si>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</si>
  <si>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نام سپرده بانکی</t>
  </si>
  <si>
    <t>نام سپرده</t>
  </si>
  <si>
    <t>شماره حساب</t>
  </si>
  <si>
    <t>سود سپرده بانکی و گواهی سپرده</t>
  </si>
  <si>
    <t>درصد سود به میانگین سپرده</t>
  </si>
  <si>
    <t>سایر درآمدها</t>
  </si>
  <si>
    <t>سرمایه‌گذاری در سهام</t>
  </si>
  <si>
    <t>درآمد سپرده بانکی</t>
  </si>
  <si>
    <t>سایپا دیزل</t>
  </si>
  <si>
    <t>پارس خودرو</t>
  </si>
  <si>
    <t>ایران خودرو دیزل</t>
  </si>
  <si>
    <t>پارس فنر</t>
  </si>
  <si>
    <t>سایپا</t>
  </si>
  <si>
    <t>چرخشگر</t>
  </si>
  <si>
    <t>تولیدمحورخودرو</t>
  </si>
  <si>
    <t>ایرکا پارت صنعت</t>
  </si>
  <si>
    <t>قطعات‌ اتومبیل‌ ایران‌</t>
  </si>
  <si>
    <t>زامیاد</t>
  </si>
  <si>
    <t>صنایع‌ریخته‌گری‌ایران‌</t>
  </si>
  <si>
    <t>فنرسازی‌خاور</t>
  </si>
  <si>
    <t>فنرسازی‌زر</t>
  </si>
  <si>
    <t>ریخته‌گری‌ تراکتورسازی‌ ایران‌</t>
  </si>
  <si>
    <t>ایران‌ خودرو</t>
  </si>
  <si>
    <t>رینگ‌سازی‌مشهد</t>
  </si>
  <si>
    <t>لنت‌ ترمزایران‌</t>
  </si>
  <si>
    <t>الکتریک‌ خودرو شرق‌</t>
  </si>
  <si>
    <t>لیزینگ رایان‌ سایپا</t>
  </si>
  <si>
    <t>سرمایه‌گذاری‌ رنا(هلدینگ‌</t>
  </si>
  <si>
    <t>رادیاتور ایران‌</t>
  </si>
  <si>
    <t>موتورسازان‌تراکتورسازی‌ایران‌</t>
  </si>
  <si>
    <t>داروسازی‌ کوثر</t>
  </si>
  <si>
    <t>گسترش‌سرمایه‌گذاری‌ایران‌خودرو</t>
  </si>
  <si>
    <t>سرمایه‌گذاری‌ سایپا</t>
  </si>
  <si>
    <t>بهمن  دیزل</t>
  </si>
  <si>
    <t>گروه‌بهمن‌</t>
  </si>
  <si>
    <t>بهمن دیزل</t>
  </si>
  <si>
    <t>100910810707075653</t>
  </si>
  <si>
    <t>207-8100-16555555-2</t>
  </si>
  <si>
    <t xml:space="preserve">ایران‌ خودرو </t>
  </si>
  <si>
    <t xml:space="preserve">ریخته‌گری‌ تراکتورسازی‌ ایران‌ </t>
  </si>
  <si>
    <t xml:space="preserve">ایران خودرو دیزل </t>
  </si>
  <si>
    <t xml:space="preserve">فنرسازی‌زر </t>
  </si>
  <si>
    <t xml:space="preserve">سایپا </t>
  </si>
  <si>
    <t xml:space="preserve">لیزینگ رایان‌ سایپا </t>
  </si>
  <si>
    <t xml:space="preserve">تولیدی چدن سازان </t>
  </si>
  <si>
    <t xml:space="preserve">لنت‌ ترمزایران‌ </t>
  </si>
  <si>
    <t xml:space="preserve">تولیدمحورخودرو </t>
  </si>
  <si>
    <t xml:space="preserve">گروه‌بهمن‌ </t>
  </si>
  <si>
    <t>1403/10/30</t>
  </si>
  <si>
    <t>برای ماه منتهی به 1403/10/30</t>
  </si>
  <si>
    <t>صندوق سرمایه‌گذاری بخشی صنایع مفید - خودران</t>
  </si>
  <si>
    <t>توسعه نیشکر و  صنایع جانبی</t>
  </si>
  <si>
    <t>دارویی و نهاده های زاگرس دارو</t>
  </si>
  <si>
    <t>سیمان‌ تهران‌</t>
  </si>
  <si>
    <t>صنایع ارتباطی آوا</t>
  </si>
  <si>
    <t>مدیریت نیروگاهی ایرانیان مپنا</t>
  </si>
  <si>
    <t>نساجی بابکان</t>
  </si>
  <si>
    <t>فنرسازی ‌خاور</t>
  </si>
  <si>
    <t>صنایع‌ ریخته‌گری‌ ایران‌</t>
  </si>
  <si>
    <t>فنرسازی خاور</t>
  </si>
  <si>
    <t>سایر درآمد ها</t>
  </si>
  <si>
    <t>1403/10/15</t>
  </si>
  <si>
    <t>سرمایه‌گذاری‌ رنا(هلدینگ‌)</t>
  </si>
  <si>
    <t xml:space="preserve">سرمایه‌گذاری‌ رنا(هلدینگ‌ </t>
  </si>
  <si>
    <t xml:space="preserve">سیمان‌ تهران‌ </t>
  </si>
  <si>
    <t xml:space="preserve">دارویی و نهاده های زاگرس دارو </t>
  </si>
  <si>
    <t xml:space="preserve">کانی کربن طبس </t>
  </si>
  <si>
    <t xml:space="preserve">رینگ‌سازی‌مشهد </t>
  </si>
  <si>
    <t xml:space="preserve">صنایع ارتباطی آوا </t>
  </si>
  <si>
    <t>توسعه نیشکر و صنایع جانبی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</si>
</sst>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-;\(#,##0\)"/>
  </numFmts>
  <fonts count="13" x14ac:knownFonts="1"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2"/>
      <name val="B Nazanin"/>
      <charset val="178"/>
    </font>
    <font>
      <b/>
      <sz val="16"/>
      <color rgb="FF000000"/>
      <name val="B Nazanin"/>
      <charset val="178"/>
    </font>
    <font>
      <b/>
      <sz val="12"/>
      <name val="B Nazanin"/>
      <charset val="178"/>
    </font>
    <font>
      <sz val="11"/>
      <name val="Calibri"/>
      <family val="2"/>
    </font>
    <font>
      <b/>
      <sz val="14"/>
      <color rgb="FF000000"/>
      <name val="B Nazanin"/>
      <charset val="178"/>
    </font>
    <font>
      <sz val="14"/>
      <name val="B Nazanin"/>
      <charset val="178"/>
    </font>
    <font>
      <b/>
      <sz val="12"/>
      <color rgb="FF0062AC"/>
      <name val="B Titr"/>
      <charset val="178"/>
    </font>
    <font>
      <b/>
      <sz val="14"/>
      <name val="B Nazanin"/>
      <charset val="178"/>
    </font>
    <font>
      <sz val="11"/>
      <name val="Calibri"/>
      <family val="2"/>
    </font>
    <font>
      <sz val="10"/>
      <color rgb="FF000000"/>
      <name val="IRANSans"/>
      <family val="2"/>
    </font>
    <font>
      <b/>
      <sz val="10"/>
      <color rgb="FF000000"/>
      <name val="IRANSans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10" fillId="0" borderId="0"/>
  </cellStyleXfs>
  <cellXfs count="81">
    <xf numFmtId="0" fontId="0" fillId="0" borderId="0" xfId="0"/>
    <xf numFmtId="0" fontId="3" fillId="0" borderId="1" xfId="0" applyFont="1" applyFill="1" applyBorder="1" applyAlignment="1">
      <alignment horizontal="center" vertical="center"/>
    </xf>
    <xf numFmtId="10" fontId="2" fillId="0" borderId="0" xfId="1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6" fillId="0" borderId="1" xfId="2" applyFont="1" applyBorder="1" applyAlignment="1">
      <alignment horizontal="center" vertical="center"/>
    </xf>
    <xf numFmtId="0" fontId="9" fillId="0" borderId="0" xfId="2" applyFont="1" applyAlignment="1">
      <alignment horizontal="center" vertical="center"/>
    </xf>
    <xf numFmtId="3" fontId="7" fillId="0" borderId="0" xfId="2" applyNumberFormat="1" applyFont="1" applyAlignment="1">
      <alignment horizontal="center" vertical="center"/>
    </xf>
    <xf numFmtId="10" fontId="7" fillId="0" borderId="0" xfId="3" applyNumberFormat="1" applyFont="1" applyAlignment="1">
      <alignment horizontal="center" vertical="center"/>
    </xf>
    <xf numFmtId="0" fontId="3" fillId="0" borderId="1" xfId="2" applyFont="1" applyBorder="1" applyAlignment="1">
      <alignment horizontal="center" vertical="center"/>
    </xf>
    <xf numFmtId="0" fontId="4" fillId="0" borderId="0" xfId="2" applyFont="1" applyAlignment="1">
      <alignment horizontal="center" vertical="center"/>
    </xf>
    <xf numFmtId="0" fontId="2" fillId="0" borderId="0" xfId="2" applyFont="1" applyAlignment="1">
      <alignment horizontal="center" vertical="center"/>
    </xf>
    <xf numFmtId="3" fontId="2" fillId="0" borderId="0" xfId="2" applyNumberFormat="1" applyFont="1" applyAlignment="1">
      <alignment horizontal="center" vertical="center"/>
    </xf>
    <xf numFmtId="0" fontId="4" fillId="0" borderId="0" xfId="2" applyFont="1" applyFill="1" applyAlignment="1">
      <alignment horizontal="center" vertical="center"/>
    </xf>
    <xf numFmtId="0" fontId="2" fillId="0" borderId="0" xfId="2" applyFont="1" applyFill="1" applyAlignment="1">
      <alignment horizontal="center" vertical="center"/>
    </xf>
    <xf numFmtId="3" fontId="2" fillId="0" borderId="0" xfId="2" applyNumberFormat="1" applyFont="1" applyFill="1" applyAlignment="1">
      <alignment horizontal="center" vertical="center"/>
    </xf>
    <xf numFmtId="3" fontId="2" fillId="0" borderId="2" xfId="2" applyNumberFormat="1" applyFont="1" applyFill="1" applyBorder="1" applyAlignment="1">
      <alignment horizontal="center" vertical="center"/>
    </xf>
    <xf numFmtId="0" fontId="3" fillId="0" borderId="1" xfId="4" applyFont="1" applyBorder="1" applyAlignment="1">
      <alignment horizontal="center" vertical="center"/>
    </xf>
    <xf numFmtId="0" fontId="2" fillId="0" borderId="0" xfId="4" applyFont="1" applyAlignment="1">
      <alignment horizontal="center" vertical="center"/>
    </xf>
    <xf numFmtId="0" fontId="7" fillId="0" borderId="0" xfId="4" applyFont="1" applyAlignment="1">
      <alignment horizontal="center" vertical="center"/>
    </xf>
    <xf numFmtId="0" fontId="6" fillId="0" borderId="1" xfId="4" applyFont="1" applyBorder="1" applyAlignment="1">
      <alignment horizontal="center" vertical="center"/>
    </xf>
    <xf numFmtId="3" fontId="7" fillId="0" borderId="0" xfId="4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164" fontId="7" fillId="0" borderId="0" xfId="4" applyNumberFormat="1" applyFont="1" applyAlignment="1">
      <alignment horizontal="center" vertical="center"/>
    </xf>
    <xf numFmtId="164" fontId="7" fillId="0" borderId="0" xfId="0" applyNumberFormat="1" applyFont="1" applyAlignment="1">
      <alignment horizontal="center" vertical="center"/>
    </xf>
    <xf numFmtId="0" fontId="2" fillId="0" borderId="0" xfId="4" applyFont="1" applyFill="1" applyAlignment="1">
      <alignment horizontal="center" vertical="center"/>
    </xf>
    <xf numFmtId="164" fontId="2" fillId="0" borderId="0" xfId="4" applyNumberFormat="1" applyFont="1" applyFill="1" applyAlignment="1">
      <alignment horizontal="center" vertical="center"/>
    </xf>
    <xf numFmtId="164" fontId="2" fillId="0" borderId="0" xfId="0" applyNumberFormat="1" applyFont="1" applyFill="1" applyAlignment="1">
      <alignment horizontal="center" vertical="center"/>
    </xf>
    <xf numFmtId="0" fontId="2" fillId="0" borderId="0" xfId="2" applyFont="1"/>
    <xf numFmtId="3" fontId="2" fillId="0" borderId="0" xfId="2" applyNumberFormat="1" applyFont="1"/>
    <xf numFmtId="10" fontId="2" fillId="0" borderId="0" xfId="1" applyNumberFormat="1" applyFont="1" applyAlignment="1">
      <alignment horizontal="center" vertical="center"/>
    </xf>
    <xf numFmtId="9" fontId="2" fillId="0" borderId="0" xfId="1" applyNumberFormat="1" applyFont="1" applyAlignment="1">
      <alignment horizontal="center" vertical="center"/>
    </xf>
    <xf numFmtId="0" fontId="2" fillId="0" borderId="0" xfId="2" applyFont="1" applyAlignment="1">
      <alignment horizontal="center"/>
    </xf>
    <xf numFmtId="0" fontId="2" fillId="0" borderId="0" xfId="2" applyFont="1" applyBorder="1"/>
    <xf numFmtId="3" fontId="12" fillId="0" borderId="0" xfId="0" applyNumberFormat="1" applyFont="1"/>
    <xf numFmtId="3" fontId="11" fillId="0" borderId="0" xfId="0" applyNumberFormat="1" applyFont="1"/>
    <xf numFmtId="164" fontId="2" fillId="0" borderId="0" xfId="2" applyNumberFormat="1" applyFont="1" applyAlignment="1">
      <alignment horizontal="center" vertical="center"/>
    </xf>
    <xf numFmtId="164" fontId="4" fillId="0" borderId="0" xfId="2" applyNumberFormat="1" applyFont="1" applyFill="1" applyAlignment="1">
      <alignment horizontal="center" vertical="center"/>
    </xf>
    <xf numFmtId="0" fontId="9" fillId="0" borderId="0" xfId="4" applyFont="1" applyAlignment="1">
      <alignment horizontal="right" vertical="center"/>
    </xf>
    <xf numFmtId="0" fontId="9" fillId="0" borderId="0" xfId="0" applyFont="1" applyAlignment="1">
      <alignment horizontal="right" vertical="center"/>
    </xf>
    <xf numFmtId="9" fontId="2" fillId="0" borderId="3" xfId="1" applyNumberFormat="1" applyFont="1" applyBorder="1" applyAlignment="1">
      <alignment horizontal="center" vertical="center"/>
    </xf>
    <xf numFmtId="0" fontId="3" fillId="0" borderId="1" xfId="2" applyFont="1" applyBorder="1" applyAlignment="1">
      <alignment horizontal="center" vertical="center"/>
    </xf>
    <xf numFmtId="3" fontId="4" fillId="0" borderId="2" xfId="2" applyNumberFormat="1" applyFont="1" applyBorder="1" applyAlignment="1">
      <alignment horizontal="center" vertical="center"/>
    </xf>
    <xf numFmtId="9" fontId="4" fillId="0" borderId="4" xfId="2" applyNumberFormat="1" applyFont="1" applyBorder="1" applyAlignment="1">
      <alignment horizontal="center" vertical="center"/>
    </xf>
    <xf numFmtId="164" fontId="4" fillId="0" borderId="0" xfId="2" applyNumberFormat="1" applyFont="1" applyAlignment="1">
      <alignment horizontal="center" vertical="center"/>
    </xf>
    <xf numFmtId="9" fontId="4" fillId="0" borderId="2" xfId="1" applyFont="1" applyBorder="1" applyAlignment="1">
      <alignment horizontal="center" vertical="center"/>
    </xf>
    <xf numFmtId="0" fontId="4" fillId="0" borderId="0" xfId="2" applyFont="1" applyAlignment="1">
      <alignment horizontal="center"/>
    </xf>
    <xf numFmtId="3" fontId="9" fillId="0" borderId="2" xfId="2" applyNumberFormat="1" applyFont="1" applyBorder="1" applyAlignment="1">
      <alignment horizontal="center" vertical="center"/>
    </xf>
    <xf numFmtId="0" fontId="2" fillId="0" borderId="0" xfId="4" applyFont="1" applyAlignment="1">
      <alignment horizontal="center" vertical="center"/>
    </xf>
    <xf numFmtId="3" fontId="4" fillId="0" borderId="2" xfId="0" applyNumberFormat="1" applyFont="1" applyFill="1" applyBorder="1" applyAlignment="1">
      <alignment horizontal="center" vertical="center"/>
    </xf>
    <xf numFmtId="3" fontId="2" fillId="0" borderId="0" xfId="4" applyNumberFormat="1" applyFont="1" applyAlignment="1">
      <alignment horizontal="center" vertical="center"/>
    </xf>
    <xf numFmtId="0" fontId="3" fillId="0" borderId="1" xfId="2" applyFont="1" applyFill="1" applyBorder="1" applyAlignment="1">
      <alignment horizontal="center" vertical="center"/>
    </xf>
    <xf numFmtId="0" fontId="2" fillId="0" borderId="0" xfId="2" applyFont="1" applyFill="1"/>
    <xf numFmtId="3" fontId="4" fillId="0" borderId="2" xfId="2" applyNumberFormat="1" applyFont="1" applyFill="1" applyBorder="1" applyAlignment="1">
      <alignment horizontal="center" vertical="center"/>
    </xf>
    <xf numFmtId="9" fontId="4" fillId="0" borderId="2" xfId="2" applyNumberFormat="1" applyFont="1" applyBorder="1" applyAlignment="1">
      <alignment horizontal="center" vertical="center"/>
    </xf>
    <xf numFmtId="10" fontId="4" fillId="0" borderId="2" xfId="1" applyNumberFormat="1" applyFont="1" applyBorder="1" applyAlignment="1">
      <alignment horizontal="center" vertical="center"/>
    </xf>
    <xf numFmtId="10" fontId="9" fillId="0" borderId="2" xfId="2" applyNumberFormat="1" applyFont="1" applyBorder="1" applyAlignment="1">
      <alignment horizontal="center" vertical="center"/>
    </xf>
    <xf numFmtId="164" fontId="4" fillId="0" borderId="0" xfId="0" applyNumberFormat="1" applyFont="1" applyFill="1" applyAlignment="1">
      <alignment horizontal="center" vertical="center"/>
    </xf>
    <xf numFmtId="10" fontId="4" fillId="0" borderId="2" xfId="1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8" fillId="0" borderId="0" xfId="2" applyFont="1" applyAlignment="1">
      <alignment horizontal="right" vertical="center" readingOrder="2"/>
    </xf>
    <xf numFmtId="0" fontId="6" fillId="0" borderId="1" xfId="2" applyFont="1" applyBorder="1" applyAlignment="1">
      <alignment horizontal="center" vertical="center"/>
    </xf>
    <xf numFmtId="0" fontId="3" fillId="0" borderId="0" xfId="2" applyFont="1" applyAlignment="1">
      <alignment horizontal="center" vertical="center"/>
    </xf>
    <xf numFmtId="0" fontId="3" fillId="0" borderId="1" xfId="2" applyFont="1" applyBorder="1" applyAlignment="1">
      <alignment horizontal="center" vertical="center"/>
    </xf>
    <xf numFmtId="0" fontId="6" fillId="0" borderId="0" xfId="4" applyFont="1" applyAlignment="1">
      <alignment horizontal="center" vertical="center"/>
    </xf>
    <xf numFmtId="0" fontId="6" fillId="0" borderId="0" xfId="4" applyFont="1" applyBorder="1" applyAlignment="1">
      <alignment horizontal="center" vertical="center"/>
    </xf>
    <xf numFmtId="0" fontId="6" fillId="0" borderId="1" xfId="4" applyFont="1" applyBorder="1" applyAlignment="1">
      <alignment horizontal="center" vertical="center"/>
    </xf>
    <xf numFmtId="0" fontId="2" fillId="0" borderId="0" xfId="4" applyFont="1" applyAlignment="1">
      <alignment horizontal="center" vertical="center"/>
    </xf>
    <xf numFmtId="0" fontId="3" fillId="0" borderId="0" xfId="4" applyFont="1" applyAlignment="1">
      <alignment horizontal="center" vertical="center"/>
    </xf>
    <xf numFmtId="0" fontId="3" fillId="0" borderId="1" xfId="4" applyFont="1" applyBorder="1" applyAlignment="1">
      <alignment horizontal="center" vertical="center"/>
    </xf>
    <xf numFmtId="0" fontId="4" fillId="0" borderId="0" xfId="4" applyFont="1" applyAlignment="1">
      <alignment horizontal="center" vertical="center"/>
    </xf>
    <xf numFmtId="3" fontId="4" fillId="0" borderId="2" xfId="4" applyNumberFormat="1" applyFont="1" applyBorder="1" applyAlignment="1">
      <alignment horizontal="center" vertical="center"/>
    </xf>
    <xf numFmtId="164" fontId="4" fillId="0" borderId="2" xfId="4" applyNumberFormat="1" applyFont="1" applyBorder="1" applyAlignment="1">
      <alignment horizontal="center" vertical="center"/>
    </xf>
    <xf numFmtId="0" fontId="9" fillId="0" borderId="0" xfId="4" applyFont="1" applyAlignment="1">
      <alignment horizontal="center" vertical="center"/>
    </xf>
    <xf numFmtId="3" fontId="9" fillId="0" borderId="2" xfId="4" applyNumberFormat="1" applyFont="1" applyBorder="1" applyAlignment="1">
      <alignment horizontal="center" vertical="center"/>
    </xf>
    <xf numFmtId="164" fontId="9" fillId="0" borderId="2" xfId="4" applyNumberFormat="1" applyFont="1" applyBorder="1" applyAlignment="1">
      <alignment horizontal="center" vertical="center"/>
    </xf>
    <xf numFmtId="3" fontId="9" fillId="0" borderId="0" xfId="4" applyNumberFormat="1" applyFont="1" applyAlignment="1">
      <alignment horizontal="center" vertical="center"/>
    </xf>
    <xf numFmtId="164" fontId="9" fillId="0" borderId="0" xfId="4" applyNumberFormat="1" applyFont="1" applyAlignment="1">
      <alignment horizontal="center" vertical="center"/>
    </xf>
  </cellXfs>
  <cellStyles count="5">
    <cellStyle name="Normal" xfId="0" builtinId="0"/>
    <cellStyle name="Normal 2" xfId="2" xr:uid="{1E1A8E3D-5E24-4E1B-BAB4-684E8467DDA8}"/>
    <cellStyle name="Normal 3" xfId="4" xr:uid="{38526843-7C31-453D-8E06-42284C53B56D}"/>
    <cellStyle name="Percent" xfId="1" builtinId="5"/>
    <cellStyle name="Percent 2" xfId="3" xr:uid="{939923A2-5A58-4323-BED6-7D01AB1F4A9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3842E2-5677-49C4-BA68-30F9F76D9B3C}">
  <dimension ref="A2:Y46"/>
  <sheetViews>
    <sheetView rightToLeft="1" topLeftCell="A19" zoomScale="85" zoomScaleNormal="85" workbookViewId="0">
      <selection activeCell="E20" sqref="E20"/>
    </sheetView>
  </sheetViews>
  <sheetFormatPr defaultRowHeight="18.75" x14ac:dyDescent="0.2"/>
  <cols>
    <col min="1" max="1" width="28.375" style="3" bestFit="1" customWidth="1"/>
    <col min="2" max="2" width="0.875" style="3" customWidth="1"/>
    <col min="3" max="3" width="16.625" style="3" customWidth="1"/>
    <col min="4" max="4" width="0.875" style="3" customWidth="1"/>
    <col min="5" max="5" width="20.125" style="3" customWidth="1"/>
    <col min="6" max="6" width="0.875" style="3" customWidth="1"/>
    <col min="7" max="7" width="22.75" style="3" customWidth="1"/>
    <col min="8" max="8" width="0.875" style="3" customWidth="1"/>
    <col min="9" max="9" width="16.625" style="3" customWidth="1"/>
    <col min="10" max="10" width="0.875" style="3" customWidth="1"/>
    <col min="11" max="11" width="19.25" style="3" customWidth="1"/>
    <col min="12" max="12" width="0.875" style="3" customWidth="1"/>
    <col min="13" max="13" width="16.625" style="3" customWidth="1"/>
    <col min="14" max="14" width="0.875" style="3" customWidth="1"/>
    <col min="15" max="15" width="19.25" style="3" customWidth="1"/>
    <col min="16" max="16" width="0.875" style="3" customWidth="1"/>
    <col min="17" max="17" width="16.625" style="3" customWidth="1"/>
    <col min="18" max="18" width="0.875" style="3" customWidth="1"/>
    <col min="19" max="19" width="15.75" style="3" customWidth="1"/>
    <col min="20" max="20" width="0.875" style="3" customWidth="1"/>
    <col min="21" max="21" width="20.125" style="3" customWidth="1"/>
    <col min="22" max="22" width="0.875" style="3" customWidth="1"/>
    <col min="23" max="23" width="22.75" style="3" customWidth="1"/>
    <col min="24" max="24" width="0.875" style="3" customWidth="1"/>
    <col min="25" max="25" width="29.875" style="3" bestFit="1" customWidth="1"/>
    <col min="26" max="26" width="0.875" style="3" customWidth="1"/>
    <col min="27" max="16384" width="9" style="3"/>
  </cols>
  <sheetData>
    <row r="2" spans="1:25" ht="26.25" x14ac:dyDescent="0.2">
      <c r="A2" s="61" t="s">
        <v>100</v>
      </c>
      <c r="B2" s="61" t="s">
        <v>0</v>
      </c>
      <c r="C2" s="61" t="s">
        <v>0</v>
      </c>
      <c r="D2" s="61" t="s">
        <v>0</v>
      </c>
      <c r="E2" s="61" t="s">
        <v>0</v>
      </c>
      <c r="F2" s="61" t="s">
        <v>0</v>
      </c>
      <c r="G2" s="61" t="s">
        <v>0</v>
      </c>
      <c r="H2" s="61" t="s">
        <v>0</v>
      </c>
      <c r="I2" s="61" t="s">
        <v>0</v>
      </c>
      <c r="J2" s="61" t="s">
        <v>0</v>
      </c>
      <c r="K2" s="61" t="s">
        <v>0</v>
      </c>
      <c r="L2" s="61" t="s">
        <v>0</v>
      </c>
      <c r="M2" s="61" t="s">
        <v>0</v>
      </c>
      <c r="N2" s="61" t="s">
        <v>0</v>
      </c>
      <c r="O2" s="61" t="s">
        <v>0</v>
      </c>
      <c r="P2" s="61" t="s">
        <v>0</v>
      </c>
      <c r="Q2" s="61" t="s">
        <v>0</v>
      </c>
      <c r="R2" s="61" t="s">
        <v>0</v>
      </c>
      <c r="S2" s="61" t="s">
        <v>0</v>
      </c>
      <c r="T2" s="61" t="s">
        <v>0</v>
      </c>
      <c r="U2" s="61" t="s">
        <v>0</v>
      </c>
      <c r="V2" s="61" t="s">
        <v>0</v>
      </c>
      <c r="W2" s="61" t="s">
        <v>0</v>
      </c>
      <c r="X2" s="61" t="s">
        <v>0</v>
      </c>
      <c r="Y2" s="61" t="s">
        <v>0</v>
      </c>
    </row>
    <row r="3" spans="1:25" ht="26.25" x14ac:dyDescent="0.2">
      <c r="A3" s="61" t="s">
        <v>1</v>
      </c>
      <c r="B3" s="61" t="s">
        <v>1</v>
      </c>
      <c r="C3" s="61" t="s">
        <v>1</v>
      </c>
      <c r="D3" s="61" t="s">
        <v>1</v>
      </c>
      <c r="E3" s="61" t="s">
        <v>1</v>
      </c>
      <c r="F3" s="61" t="s">
        <v>1</v>
      </c>
      <c r="G3" s="61" t="s">
        <v>1</v>
      </c>
      <c r="H3" s="61" t="s">
        <v>1</v>
      </c>
      <c r="I3" s="61" t="s">
        <v>1</v>
      </c>
      <c r="J3" s="61" t="s">
        <v>1</v>
      </c>
      <c r="K3" s="61" t="s">
        <v>1</v>
      </c>
      <c r="L3" s="61" t="s">
        <v>1</v>
      </c>
      <c r="M3" s="61" t="s">
        <v>1</v>
      </c>
      <c r="N3" s="61" t="s">
        <v>1</v>
      </c>
      <c r="O3" s="61" t="s">
        <v>1</v>
      </c>
      <c r="P3" s="61" t="s">
        <v>1</v>
      </c>
      <c r="Q3" s="61" t="s">
        <v>1</v>
      </c>
      <c r="R3" s="61" t="s">
        <v>1</v>
      </c>
      <c r="S3" s="61" t="s">
        <v>1</v>
      </c>
      <c r="T3" s="61" t="s">
        <v>1</v>
      </c>
      <c r="U3" s="61" t="s">
        <v>1</v>
      </c>
      <c r="V3" s="61" t="s">
        <v>1</v>
      </c>
      <c r="W3" s="61" t="s">
        <v>1</v>
      </c>
      <c r="X3" s="61" t="s">
        <v>1</v>
      </c>
      <c r="Y3" s="61" t="s">
        <v>1</v>
      </c>
    </row>
    <row r="4" spans="1:25" ht="26.25" x14ac:dyDescent="0.2">
      <c r="A4" s="61" t="s">
        <v>99</v>
      </c>
      <c r="B4" s="61" t="s">
        <v>2</v>
      </c>
      <c r="C4" s="61" t="s">
        <v>2</v>
      </c>
      <c r="D4" s="61" t="s">
        <v>2</v>
      </c>
      <c r="E4" s="61" t="s">
        <v>2</v>
      </c>
      <c r="F4" s="61" t="s">
        <v>2</v>
      </c>
      <c r="G4" s="61" t="s">
        <v>2</v>
      </c>
      <c r="H4" s="61" t="s">
        <v>2</v>
      </c>
      <c r="I4" s="61" t="s">
        <v>2</v>
      </c>
      <c r="J4" s="61" t="s">
        <v>2</v>
      </c>
      <c r="K4" s="61" t="s">
        <v>2</v>
      </c>
      <c r="L4" s="61" t="s">
        <v>2</v>
      </c>
      <c r="M4" s="61" t="s">
        <v>2</v>
      </c>
      <c r="N4" s="61" t="s">
        <v>2</v>
      </c>
      <c r="O4" s="61" t="s">
        <v>2</v>
      </c>
      <c r="P4" s="61" t="s">
        <v>2</v>
      </c>
      <c r="Q4" s="61" t="s">
        <v>2</v>
      </c>
      <c r="R4" s="61" t="s">
        <v>2</v>
      </c>
      <c r="S4" s="61" t="s">
        <v>2</v>
      </c>
      <c r="T4" s="61" t="s">
        <v>2</v>
      </c>
      <c r="U4" s="61" t="s">
        <v>2</v>
      </c>
      <c r="V4" s="61" t="s">
        <v>2</v>
      </c>
      <c r="W4" s="61" t="s">
        <v>2</v>
      </c>
      <c r="X4" s="61" t="s">
        <v>2</v>
      </c>
      <c r="Y4" s="61" t="s">
        <v>2</v>
      </c>
    </row>
    <row r="6" spans="1:25" ht="27" thickBot="1" x14ac:dyDescent="0.25">
      <c r="A6" s="60" t="s">
        <v>3</v>
      </c>
      <c r="C6" s="60" t="s">
        <v>6</v>
      </c>
      <c r="D6" s="60" t="s">
        <v>4</v>
      </c>
      <c r="E6" s="60" t="s">
        <v>4</v>
      </c>
      <c r="F6" s="60" t="s">
        <v>4</v>
      </c>
      <c r="G6" s="60" t="s">
        <v>4</v>
      </c>
      <c r="I6" s="60" t="s">
        <v>5</v>
      </c>
      <c r="J6" s="60" t="s">
        <v>5</v>
      </c>
      <c r="K6" s="60" t="s">
        <v>5</v>
      </c>
      <c r="L6" s="60" t="s">
        <v>5</v>
      </c>
      <c r="M6" s="60" t="s">
        <v>5</v>
      </c>
      <c r="N6" s="60" t="s">
        <v>5</v>
      </c>
      <c r="O6" s="60" t="s">
        <v>5</v>
      </c>
      <c r="Q6" s="60" t="s">
        <v>98</v>
      </c>
      <c r="R6" s="60" t="s">
        <v>6</v>
      </c>
      <c r="S6" s="60" t="s">
        <v>6</v>
      </c>
      <c r="T6" s="60" t="s">
        <v>6</v>
      </c>
      <c r="U6" s="60" t="s">
        <v>6</v>
      </c>
      <c r="V6" s="60" t="s">
        <v>6</v>
      </c>
      <c r="W6" s="60" t="s">
        <v>6</v>
      </c>
      <c r="X6" s="60" t="s">
        <v>6</v>
      </c>
      <c r="Y6" s="60" t="s">
        <v>6</v>
      </c>
    </row>
    <row r="7" spans="1:25" ht="27" thickBot="1" x14ac:dyDescent="0.25">
      <c r="A7" s="60" t="s">
        <v>3</v>
      </c>
      <c r="C7" s="60" t="s">
        <v>7</v>
      </c>
      <c r="E7" s="60" t="s">
        <v>8</v>
      </c>
      <c r="G7" s="60" t="s">
        <v>9</v>
      </c>
      <c r="I7" s="60" t="s">
        <v>10</v>
      </c>
      <c r="J7" s="60" t="s">
        <v>10</v>
      </c>
      <c r="K7" s="60" t="s">
        <v>10</v>
      </c>
      <c r="M7" s="60" t="s">
        <v>11</v>
      </c>
      <c r="N7" s="60" t="s">
        <v>11</v>
      </c>
      <c r="O7" s="60" t="s">
        <v>11</v>
      </c>
      <c r="Q7" s="60" t="s">
        <v>7</v>
      </c>
      <c r="S7" s="60" t="s">
        <v>12</v>
      </c>
      <c r="U7" s="60" t="s">
        <v>8</v>
      </c>
      <c r="W7" s="60" t="s">
        <v>9</v>
      </c>
      <c r="Y7" s="60" t="s">
        <v>13</v>
      </c>
    </row>
    <row r="8" spans="1:25" ht="27" thickBot="1" x14ac:dyDescent="0.25">
      <c r="A8" s="60" t="s">
        <v>3</v>
      </c>
      <c r="C8" s="60" t="s">
        <v>7</v>
      </c>
      <c r="E8" s="60" t="s">
        <v>8</v>
      </c>
      <c r="G8" s="60" t="s">
        <v>9</v>
      </c>
      <c r="I8" s="1" t="s">
        <v>7</v>
      </c>
      <c r="K8" s="1" t="s">
        <v>8</v>
      </c>
      <c r="M8" s="1" t="s">
        <v>7</v>
      </c>
      <c r="O8" s="1" t="s">
        <v>14</v>
      </c>
      <c r="Q8" s="60" t="s">
        <v>7</v>
      </c>
      <c r="S8" s="60" t="s">
        <v>12</v>
      </c>
      <c r="U8" s="60" t="s">
        <v>8</v>
      </c>
      <c r="W8" s="60" t="s">
        <v>9</v>
      </c>
      <c r="Y8" s="60" t="s">
        <v>13</v>
      </c>
    </row>
    <row r="9" spans="1:25" ht="21" x14ac:dyDescent="0.2">
      <c r="A9" s="4" t="s">
        <v>109</v>
      </c>
      <c r="C9" s="28">
        <v>27069489</v>
      </c>
      <c r="D9" s="28"/>
      <c r="E9" s="28">
        <v>121667723265</v>
      </c>
      <c r="F9" s="28"/>
      <c r="G9" s="28">
        <v>109221299268.687</v>
      </c>
      <c r="H9" s="28"/>
      <c r="I9" s="28">
        <v>1673113</v>
      </c>
      <c r="J9" s="28"/>
      <c r="K9" s="28">
        <v>6697488383</v>
      </c>
      <c r="L9" s="28"/>
      <c r="M9" s="28">
        <v>0</v>
      </c>
      <c r="N9" s="28"/>
      <c r="O9" s="28">
        <v>0</v>
      </c>
      <c r="P9" s="28"/>
      <c r="Q9" s="28">
        <v>28742602</v>
      </c>
      <c r="R9" s="28"/>
      <c r="S9" s="28">
        <v>4000</v>
      </c>
      <c r="T9" s="28"/>
      <c r="U9" s="28">
        <v>128365211648</v>
      </c>
      <c r="V9" s="28"/>
      <c r="W9" s="28">
        <v>114286334072.39999</v>
      </c>
      <c r="Y9" s="2">
        <v>1.4386397681651052E-2</v>
      </c>
    </row>
    <row r="10" spans="1:25" ht="21" x14ac:dyDescent="0.2">
      <c r="A10" s="4" t="s">
        <v>108</v>
      </c>
      <c r="C10" s="28">
        <v>62048216</v>
      </c>
      <c r="D10" s="28"/>
      <c r="E10" s="28">
        <v>107236592412</v>
      </c>
      <c r="F10" s="28"/>
      <c r="G10" s="28">
        <v>102818941534.37199</v>
      </c>
      <c r="H10" s="28"/>
      <c r="I10" s="28">
        <v>52751</v>
      </c>
      <c r="J10" s="28"/>
      <c r="K10" s="28">
        <v>88583300</v>
      </c>
      <c r="L10" s="28"/>
      <c r="M10" s="28">
        <v>0</v>
      </c>
      <c r="N10" s="28"/>
      <c r="O10" s="28">
        <v>0</v>
      </c>
      <c r="P10" s="28"/>
      <c r="Q10" s="28">
        <v>62100967</v>
      </c>
      <c r="R10" s="28"/>
      <c r="S10" s="28">
        <v>1769</v>
      </c>
      <c r="T10" s="28"/>
      <c r="U10" s="28">
        <v>107325175712</v>
      </c>
      <c r="V10" s="28"/>
      <c r="W10" s="28">
        <v>109202963789.793</v>
      </c>
      <c r="Y10" s="2">
        <v>1.3746501520467488E-2</v>
      </c>
    </row>
    <row r="11" spans="1:25" ht="21" x14ac:dyDescent="0.2">
      <c r="A11" s="4" t="s">
        <v>15</v>
      </c>
      <c r="C11" s="28">
        <v>26616395</v>
      </c>
      <c r="D11" s="28"/>
      <c r="E11" s="28">
        <v>39186455379</v>
      </c>
      <c r="F11" s="28"/>
      <c r="G11" s="28">
        <v>57810789977.703796</v>
      </c>
      <c r="H11" s="28"/>
      <c r="I11" s="28">
        <v>0</v>
      </c>
      <c r="J11" s="28"/>
      <c r="K11" s="28">
        <v>0</v>
      </c>
      <c r="L11" s="28"/>
      <c r="M11" s="28">
        <v>-15474108</v>
      </c>
      <c r="N11" s="28"/>
      <c r="O11" s="28">
        <v>36740626535</v>
      </c>
      <c r="P11" s="28"/>
      <c r="Q11" s="28">
        <v>11142287</v>
      </c>
      <c r="R11" s="28"/>
      <c r="S11" s="28">
        <v>2291</v>
      </c>
      <c r="T11" s="28"/>
      <c r="U11" s="28">
        <v>16404427879</v>
      </c>
      <c r="V11" s="28"/>
      <c r="W11" s="28">
        <v>25375093988.873798</v>
      </c>
      <c r="Y11" s="2">
        <v>3.1942243689604194E-3</v>
      </c>
    </row>
    <row r="12" spans="1:25" ht="21" x14ac:dyDescent="0.2">
      <c r="A12" s="4" t="s">
        <v>16</v>
      </c>
      <c r="C12" s="28">
        <v>206115</v>
      </c>
      <c r="D12" s="28"/>
      <c r="E12" s="28">
        <v>199999278878</v>
      </c>
      <c r="F12" s="28"/>
      <c r="G12" s="28">
        <v>227640691375.84</v>
      </c>
      <c r="H12" s="28"/>
      <c r="I12" s="28"/>
      <c r="J12" s="28"/>
      <c r="K12" s="28"/>
      <c r="L12" s="28"/>
      <c r="M12" s="28">
        <v>-171295</v>
      </c>
      <c r="N12" s="28"/>
      <c r="O12" s="28">
        <v>166212437112.32568</v>
      </c>
      <c r="P12" s="28"/>
      <c r="Q12" s="28">
        <v>34820</v>
      </c>
      <c r="R12" s="28"/>
      <c r="S12" s="28">
        <v>6984900</v>
      </c>
      <c r="T12" s="28"/>
      <c r="U12" s="28">
        <v>199999278878</v>
      </c>
      <c r="V12" s="28"/>
      <c r="W12" s="28">
        <v>242630503876.79999</v>
      </c>
      <c r="Y12" s="2">
        <v>3.0542399901109369E-2</v>
      </c>
    </row>
    <row r="13" spans="1:25" ht="21" x14ac:dyDescent="0.2">
      <c r="A13" s="4" t="s">
        <v>75</v>
      </c>
      <c r="C13" s="28">
        <v>11125667</v>
      </c>
      <c r="D13" s="28"/>
      <c r="E13" s="28">
        <v>69252886350</v>
      </c>
      <c r="F13" s="28"/>
      <c r="G13" s="28">
        <v>66799194459.353996</v>
      </c>
      <c r="H13" s="28"/>
      <c r="I13" s="28">
        <v>45840</v>
      </c>
      <c r="J13" s="28"/>
      <c r="K13" s="28">
        <v>300270674</v>
      </c>
      <c r="L13" s="28"/>
      <c r="M13" s="28">
        <v>0</v>
      </c>
      <c r="N13" s="28"/>
      <c r="O13" s="28">
        <v>0</v>
      </c>
      <c r="P13" s="28"/>
      <c r="Q13" s="28">
        <v>11171507</v>
      </c>
      <c r="R13" s="28"/>
      <c r="S13" s="28">
        <v>6250</v>
      </c>
      <c r="T13" s="28"/>
      <c r="U13" s="28">
        <v>69553157024</v>
      </c>
      <c r="V13" s="28"/>
      <c r="W13" s="28">
        <v>69406478333.4375</v>
      </c>
      <c r="Y13" s="2">
        <v>8.7369081097235738E-3</v>
      </c>
    </row>
    <row r="14" spans="1:25" ht="21" x14ac:dyDescent="0.2">
      <c r="A14" s="4" t="s">
        <v>60</v>
      </c>
      <c r="C14" s="28">
        <v>350121488</v>
      </c>
      <c r="D14" s="28"/>
      <c r="E14" s="28">
        <v>902125013324</v>
      </c>
      <c r="F14" s="28"/>
      <c r="G14" s="28">
        <v>557905339029.67896</v>
      </c>
      <c r="H14" s="28"/>
      <c r="I14" s="28">
        <v>0</v>
      </c>
      <c r="J14" s="28"/>
      <c r="K14" s="28">
        <v>0</v>
      </c>
      <c r="L14" s="28"/>
      <c r="M14" s="28">
        <v>-28600000</v>
      </c>
      <c r="N14" s="28"/>
      <c r="O14" s="28">
        <v>47293258051</v>
      </c>
      <c r="P14" s="28"/>
      <c r="Q14" s="28">
        <v>321521488</v>
      </c>
      <c r="R14" s="28"/>
      <c r="S14" s="28">
        <v>1566</v>
      </c>
      <c r="T14" s="28"/>
      <c r="U14" s="28">
        <v>828434090980</v>
      </c>
      <c r="V14" s="28"/>
      <c r="W14" s="28">
        <v>500506809439.26202</v>
      </c>
      <c r="Y14" s="2">
        <v>6.3003945847156836E-2</v>
      </c>
    </row>
    <row r="15" spans="1:25" ht="21" x14ac:dyDescent="0.2">
      <c r="A15" s="4" t="s">
        <v>72</v>
      </c>
      <c r="C15" s="28">
        <v>546348104</v>
      </c>
      <c r="D15" s="28"/>
      <c r="E15" s="28">
        <v>1517350489657</v>
      </c>
      <c r="F15" s="28"/>
      <c r="G15" s="28">
        <v>1873685798095.1399</v>
      </c>
      <c r="H15" s="28"/>
      <c r="I15" s="28">
        <v>0</v>
      </c>
      <c r="J15" s="28"/>
      <c r="K15" s="28">
        <v>0</v>
      </c>
      <c r="L15" s="28"/>
      <c r="M15" s="28">
        <v>-33341054</v>
      </c>
      <c r="N15" s="28"/>
      <c r="O15" s="28">
        <v>119569463966</v>
      </c>
      <c r="P15" s="28"/>
      <c r="Q15" s="28">
        <v>513007050</v>
      </c>
      <c r="R15" s="28"/>
      <c r="S15" s="28">
        <v>3530</v>
      </c>
      <c r="T15" s="28"/>
      <c r="U15" s="28">
        <v>1424753729008</v>
      </c>
      <c r="V15" s="28"/>
      <c r="W15" s="28">
        <v>1800139942925.3201</v>
      </c>
      <c r="Y15" s="2">
        <v>0.22660215074483259</v>
      </c>
    </row>
    <row r="16" spans="1:25" ht="21" x14ac:dyDescent="0.2">
      <c r="A16" s="4" t="s">
        <v>65</v>
      </c>
      <c r="C16" s="28">
        <v>63327353</v>
      </c>
      <c r="D16" s="28"/>
      <c r="E16" s="28">
        <v>131604071791</v>
      </c>
      <c r="F16" s="28"/>
      <c r="G16" s="28">
        <v>123194236623.565</v>
      </c>
      <c r="H16" s="28"/>
      <c r="I16" s="28">
        <v>2105745</v>
      </c>
      <c r="J16" s="28"/>
      <c r="K16" s="28">
        <v>4168370939</v>
      </c>
      <c r="L16" s="28"/>
      <c r="M16" s="28">
        <v>0</v>
      </c>
      <c r="N16" s="28"/>
      <c r="O16" s="28">
        <v>0</v>
      </c>
      <c r="P16" s="28"/>
      <c r="Q16" s="28">
        <v>65433098</v>
      </c>
      <c r="R16" s="28"/>
      <c r="S16" s="28">
        <v>1836</v>
      </c>
      <c r="T16" s="28"/>
      <c r="U16" s="28">
        <v>135772442730</v>
      </c>
      <c r="V16" s="28"/>
      <c r="W16" s="28">
        <v>119420363678.828</v>
      </c>
      <c r="Y16" s="2">
        <v>1.5032670853565496E-2</v>
      </c>
    </row>
    <row r="17" spans="1:25" ht="21" x14ac:dyDescent="0.2">
      <c r="A17" s="4" t="s">
        <v>83</v>
      </c>
      <c r="C17" s="28">
        <v>88026122</v>
      </c>
      <c r="D17" s="28"/>
      <c r="E17" s="28">
        <v>320786862358</v>
      </c>
      <c r="F17" s="28"/>
      <c r="G17" s="28">
        <v>255856919862.668</v>
      </c>
      <c r="H17" s="28"/>
      <c r="I17" s="28">
        <v>8802612</v>
      </c>
      <c r="J17" s="28"/>
      <c r="K17" s="28">
        <v>25992027256</v>
      </c>
      <c r="L17" s="28"/>
      <c r="M17" s="28">
        <v>0</v>
      </c>
      <c r="N17" s="28"/>
      <c r="O17" s="28">
        <v>0</v>
      </c>
      <c r="P17" s="28"/>
      <c r="Q17" s="28">
        <v>96828734</v>
      </c>
      <c r="R17" s="28"/>
      <c r="S17" s="28">
        <v>2884</v>
      </c>
      <c r="T17" s="28"/>
      <c r="U17" s="28">
        <v>346778889614</v>
      </c>
      <c r="V17" s="28"/>
      <c r="W17" s="28">
        <v>277592507146.30701</v>
      </c>
      <c r="Y17" s="2">
        <v>3.4943427258095704E-2</v>
      </c>
    </row>
    <row r="18" spans="1:25" ht="21" x14ac:dyDescent="0.2">
      <c r="A18" s="4" t="s">
        <v>59</v>
      </c>
      <c r="C18" s="28">
        <v>286142819</v>
      </c>
      <c r="D18" s="28"/>
      <c r="E18" s="28">
        <v>306769687575</v>
      </c>
      <c r="F18" s="28"/>
      <c r="G18" s="28">
        <v>272493777919.418</v>
      </c>
      <c r="H18" s="28"/>
      <c r="I18" s="28">
        <v>28614281</v>
      </c>
      <c r="J18" s="28"/>
      <c r="K18" s="28">
        <v>30378610048</v>
      </c>
      <c r="L18" s="28"/>
      <c r="M18" s="28">
        <v>0</v>
      </c>
      <c r="N18" s="28"/>
      <c r="O18" s="28">
        <v>0</v>
      </c>
      <c r="P18" s="28"/>
      <c r="Q18" s="28">
        <v>314757100</v>
      </c>
      <c r="R18" s="28"/>
      <c r="S18" s="28">
        <v>965</v>
      </c>
      <c r="T18" s="28"/>
      <c r="U18" s="28">
        <v>337148297623</v>
      </c>
      <c r="V18" s="28"/>
      <c r="W18" s="28">
        <v>301933344921.07501</v>
      </c>
      <c r="Y18" s="2">
        <v>3.8007459147599933E-2</v>
      </c>
    </row>
    <row r="19" spans="1:25" ht="21" x14ac:dyDescent="0.2">
      <c r="A19" s="4" t="s">
        <v>61</v>
      </c>
      <c r="C19" s="28">
        <v>5807394</v>
      </c>
      <c r="D19" s="28"/>
      <c r="E19" s="28">
        <v>60743065489</v>
      </c>
      <c r="F19" s="28"/>
      <c r="G19" s="28">
        <v>55246078854.549004</v>
      </c>
      <c r="H19" s="28"/>
      <c r="I19" s="28">
        <v>26809</v>
      </c>
      <c r="J19" s="28"/>
      <c r="K19" s="28">
        <v>271780843</v>
      </c>
      <c r="L19" s="28"/>
      <c r="M19" s="28">
        <v>0</v>
      </c>
      <c r="N19" s="28"/>
      <c r="O19" s="28">
        <v>0</v>
      </c>
      <c r="P19" s="28"/>
      <c r="Q19" s="28">
        <v>5834203</v>
      </c>
      <c r="R19" s="28"/>
      <c r="S19" s="28">
        <v>10100</v>
      </c>
      <c r="T19" s="28"/>
      <c r="U19" s="28">
        <v>61014846332</v>
      </c>
      <c r="V19" s="28"/>
      <c r="W19" s="28">
        <v>58574843870.714996</v>
      </c>
      <c r="Y19" s="2">
        <v>7.3734187460321463E-3</v>
      </c>
    </row>
    <row r="20" spans="1:25" ht="21" x14ac:dyDescent="0.2">
      <c r="A20" s="4" t="s">
        <v>64</v>
      </c>
      <c r="C20" s="28">
        <v>11520766</v>
      </c>
      <c r="D20" s="28"/>
      <c r="E20" s="28">
        <v>57366610549</v>
      </c>
      <c r="F20" s="28"/>
      <c r="G20" s="28">
        <v>64705028548.995003</v>
      </c>
      <c r="H20" s="28"/>
      <c r="I20" s="28">
        <v>63749</v>
      </c>
      <c r="J20" s="28"/>
      <c r="K20" s="28">
        <v>366425441</v>
      </c>
      <c r="L20" s="28"/>
      <c r="M20" s="28">
        <v>-173768</v>
      </c>
      <c r="N20" s="28"/>
      <c r="O20" s="28">
        <v>893035221</v>
      </c>
      <c r="P20" s="28"/>
      <c r="Q20" s="28">
        <v>11410747</v>
      </c>
      <c r="R20" s="28"/>
      <c r="S20" s="28">
        <v>5180</v>
      </c>
      <c r="T20" s="28"/>
      <c r="U20" s="28">
        <v>56867039078</v>
      </c>
      <c r="V20" s="28"/>
      <c r="W20" s="28">
        <v>58755978826.712997</v>
      </c>
      <c r="Y20" s="2">
        <v>7.3962200680990943E-3</v>
      </c>
    </row>
    <row r="21" spans="1:25" ht="21" x14ac:dyDescent="0.2">
      <c r="A21" s="4" t="s">
        <v>63</v>
      </c>
      <c r="C21" s="28">
        <v>4334713</v>
      </c>
      <c r="D21" s="28"/>
      <c r="E21" s="28">
        <v>89944719096</v>
      </c>
      <c r="F21" s="28"/>
      <c r="G21" s="28">
        <v>71915899128.178497</v>
      </c>
      <c r="H21" s="28"/>
      <c r="I21" s="28">
        <v>79172</v>
      </c>
      <c r="J21" s="28"/>
      <c r="K21" s="28">
        <v>1368965961</v>
      </c>
      <c r="L21" s="28"/>
      <c r="M21" s="28">
        <v>0</v>
      </c>
      <c r="N21" s="28"/>
      <c r="O21" s="28">
        <v>0</v>
      </c>
      <c r="P21" s="28"/>
      <c r="Q21" s="28">
        <v>4413885</v>
      </c>
      <c r="R21" s="28"/>
      <c r="S21" s="28">
        <v>17040</v>
      </c>
      <c r="T21" s="28"/>
      <c r="U21" s="28">
        <v>91313685057</v>
      </c>
      <c r="V21" s="28"/>
      <c r="W21" s="28">
        <v>74765085427.619995</v>
      </c>
      <c r="Y21" s="2">
        <v>9.4114511625070247E-3</v>
      </c>
    </row>
    <row r="22" spans="1:25" ht="21" x14ac:dyDescent="0.2">
      <c r="A22" s="4" t="s">
        <v>78</v>
      </c>
      <c r="C22" s="28">
        <v>51482097</v>
      </c>
      <c r="D22" s="28"/>
      <c r="E22" s="28">
        <v>201281752534</v>
      </c>
      <c r="F22" s="28"/>
      <c r="G22" s="28">
        <v>214682390903.35599</v>
      </c>
      <c r="H22" s="28"/>
      <c r="I22" s="28">
        <v>10782684</v>
      </c>
      <c r="J22" s="28"/>
      <c r="K22" s="28">
        <v>47088375307</v>
      </c>
      <c r="L22" s="28"/>
      <c r="M22" s="28">
        <v>0</v>
      </c>
      <c r="N22" s="28"/>
      <c r="O22" s="28">
        <v>0</v>
      </c>
      <c r="P22" s="28"/>
      <c r="Q22" s="28">
        <v>62264781</v>
      </c>
      <c r="R22" s="28"/>
      <c r="S22" s="28">
        <v>3932</v>
      </c>
      <c r="T22" s="28"/>
      <c r="U22" s="28">
        <v>248370127841</v>
      </c>
      <c r="V22" s="28"/>
      <c r="W22" s="28">
        <v>243368409434.59299</v>
      </c>
      <c r="Y22" s="2">
        <v>3.0635287671918303E-2</v>
      </c>
    </row>
    <row r="23" spans="1:25" ht="21" x14ac:dyDescent="0.2">
      <c r="A23" s="4" t="s">
        <v>71</v>
      </c>
      <c r="C23" s="28">
        <v>17519311</v>
      </c>
      <c r="D23" s="28"/>
      <c r="E23" s="28">
        <v>76589964518</v>
      </c>
      <c r="F23" s="28"/>
      <c r="G23" s="28">
        <v>91429123272.637497</v>
      </c>
      <c r="H23" s="28"/>
      <c r="I23" s="28">
        <v>948623</v>
      </c>
      <c r="J23" s="28"/>
      <c r="K23" s="28">
        <v>5497624208</v>
      </c>
      <c r="L23" s="28"/>
      <c r="M23" s="28">
        <v>-277020</v>
      </c>
      <c r="N23" s="28"/>
      <c r="O23" s="28">
        <v>1731374436</v>
      </c>
      <c r="P23" s="28"/>
      <c r="Q23" s="28">
        <v>18190914</v>
      </c>
      <c r="R23" s="28"/>
      <c r="S23" s="28">
        <v>6540</v>
      </c>
      <c r="T23" s="28"/>
      <c r="U23" s="28">
        <v>80856270497</v>
      </c>
      <c r="V23" s="28"/>
      <c r="W23" s="28">
        <v>118260714523.51801</v>
      </c>
      <c r="Y23" s="2">
        <v>1.4886693873422693E-2</v>
      </c>
    </row>
    <row r="24" spans="1:25" ht="21" x14ac:dyDescent="0.2">
      <c r="A24" s="4" t="s">
        <v>73</v>
      </c>
      <c r="C24" s="28">
        <v>3453661</v>
      </c>
      <c r="D24" s="28"/>
      <c r="E24" s="28">
        <v>57505136000</v>
      </c>
      <c r="F24" s="28"/>
      <c r="G24" s="28">
        <v>49265153139.667503</v>
      </c>
      <c r="H24" s="28"/>
      <c r="I24" s="28">
        <v>0</v>
      </c>
      <c r="J24" s="28"/>
      <c r="K24" s="28">
        <v>0</v>
      </c>
      <c r="L24" s="28"/>
      <c r="M24" s="28">
        <v>-51805</v>
      </c>
      <c r="N24" s="28"/>
      <c r="O24" s="28">
        <v>801804564</v>
      </c>
      <c r="P24" s="28"/>
      <c r="Q24" s="28">
        <v>3401856</v>
      </c>
      <c r="R24" s="28"/>
      <c r="S24" s="28">
        <v>15620</v>
      </c>
      <c r="T24" s="28"/>
      <c r="U24" s="28">
        <v>56642557544</v>
      </c>
      <c r="V24" s="28"/>
      <c r="W24" s="28">
        <v>52820825625.216003</v>
      </c>
      <c r="Y24" s="2">
        <v>6.6491012200645709E-3</v>
      </c>
    </row>
    <row r="25" spans="1:25" ht="21" x14ac:dyDescent="0.2">
      <c r="A25" s="4" t="s">
        <v>67</v>
      </c>
      <c r="C25" s="28">
        <v>92000920</v>
      </c>
      <c r="D25" s="28"/>
      <c r="E25" s="28">
        <v>391481700286</v>
      </c>
      <c r="F25" s="28"/>
      <c r="G25" s="28">
        <v>387671448075.71399</v>
      </c>
      <c r="H25" s="28"/>
      <c r="I25" s="28">
        <v>24400092</v>
      </c>
      <c r="J25" s="28"/>
      <c r="K25" s="28">
        <v>103827108503.85872</v>
      </c>
      <c r="L25" s="28"/>
      <c r="M25" s="28">
        <v>0</v>
      </c>
      <c r="N25" s="28"/>
      <c r="O25" s="28">
        <v>0</v>
      </c>
      <c r="P25" s="28"/>
      <c r="Q25" s="28">
        <v>116401012</v>
      </c>
      <c r="R25" s="28"/>
      <c r="S25" s="28">
        <v>4779</v>
      </c>
      <c r="T25" s="28"/>
      <c r="U25" s="28">
        <v>500106683605</v>
      </c>
      <c r="V25" s="28"/>
      <c r="W25" s="28">
        <v>552970567751.729</v>
      </c>
      <c r="Y25" s="2">
        <v>6.9608099327826134E-2</v>
      </c>
    </row>
    <row r="26" spans="1:25" ht="21" x14ac:dyDescent="0.2">
      <c r="A26" s="4" t="s">
        <v>62</v>
      </c>
      <c r="C26" s="28">
        <v>324474323</v>
      </c>
      <c r="D26" s="28"/>
      <c r="E26" s="28">
        <v>801748418924</v>
      </c>
      <c r="F26" s="28"/>
      <c r="G26" s="28">
        <v>913121216902.94299</v>
      </c>
      <c r="H26" s="28"/>
      <c r="I26" s="28">
        <v>0</v>
      </c>
      <c r="J26" s="28"/>
      <c r="K26" s="28">
        <v>0</v>
      </c>
      <c r="L26" s="28"/>
      <c r="M26" s="28">
        <v>-17825834</v>
      </c>
      <c r="N26" s="28"/>
      <c r="O26" s="28">
        <v>51193159626</v>
      </c>
      <c r="P26" s="28"/>
      <c r="Q26" s="28">
        <v>306648489</v>
      </c>
      <c r="R26" s="28"/>
      <c r="S26" s="28">
        <v>2880</v>
      </c>
      <c r="T26" s="28"/>
      <c r="U26" s="28">
        <v>757702301215</v>
      </c>
      <c r="V26" s="28"/>
      <c r="W26" s="28">
        <v>877892919812.49597</v>
      </c>
      <c r="Y26" s="2">
        <v>0.11050942152302727</v>
      </c>
    </row>
    <row r="27" spans="1:25" ht="21" x14ac:dyDescent="0.2">
      <c r="A27" s="4" t="s">
        <v>58</v>
      </c>
      <c r="C27" s="28">
        <v>5412018</v>
      </c>
      <c r="D27" s="28"/>
      <c r="E27" s="28">
        <v>122509977953</v>
      </c>
      <c r="F27" s="28"/>
      <c r="G27" s="28">
        <v>90434715245.649002</v>
      </c>
      <c r="H27" s="28"/>
      <c r="I27" s="28">
        <v>0</v>
      </c>
      <c r="J27" s="28"/>
      <c r="K27" s="28">
        <v>0</v>
      </c>
      <c r="L27" s="28"/>
      <c r="M27" s="28">
        <v>0</v>
      </c>
      <c r="N27" s="28"/>
      <c r="O27" s="28">
        <v>0</v>
      </c>
      <c r="P27" s="28"/>
      <c r="Q27" s="28">
        <v>5412018</v>
      </c>
      <c r="R27" s="28"/>
      <c r="S27" s="28">
        <v>15290</v>
      </c>
      <c r="T27" s="28"/>
      <c r="U27" s="28">
        <v>122509977953</v>
      </c>
      <c r="V27" s="28"/>
      <c r="W27" s="28">
        <v>82257394176.440994</v>
      </c>
      <c r="Y27" s="2">
        <v>1.0354585213389866E-2</v>
      </c>
    </row>
    <row r="28" spans="1:25" ht="21" x14ac:dyDescent="0.2">
      <c r="A28" s="4" t="s">
        <v>77</v>
      </c>
      <c r="C28" s="28">
        <v>61950008</v>
      </c>
      <c r="D28" s="28"/>
      <c r="E28" s="28">
        <v>363491993770</v>
      </c>
      <c r="F28" s="28"/>
      <c r="G28" s="28">
        <v>370104246768.92401</v>
      </c>
      <c r="H28" s="28"/>
      <c r="I28" s="28">
        <v>0</v>
      </c>
      <c r="J28" s="28"/>
      <c r="K28" s="28">
        <v>0</v>
      </c>
      <c r="L28" s="28"/>
      <c r="M28" s="28">
        <v>-10609276</v>
      </c>
      <c r="N28" s="28"/>
      <c r="O28" s="28">
        <v>77223461441</v>
      </c>
      <c r="P28" s="28"/>
      <c r="Q28" s="28">
        <v>51340732</v>
      </c>
      <c r="R28" s="28"/>
      <c r="S28" s="28">
        <v>7180</v>
      </c>
      <c r="T28" s="28"/>
      <c r="U28" s="28">
        <v>301242011729</v>
      </c>
      <c r="V28" s="28"/>
      <c r="W28" s="28">
        <v>366433128348.22803</v>
      </c>
      <c r="Y28" s="2">
        <v>4.6126711044992628E-2</v>
      </c>
    </row>
    <row r="29" spans="1:25" ht="21" x14ac:dyDescent="0.2">
      <c r="A29" s="4" t="s">
        <v>66</v>
      </c>
      <c r="C29" s="28">
        <v>13133950</v>
      </c>
      <c r="D29" s="28"/>
      <c r="E29" s="28">
        <v>64761937553</v>
      </c>
      <c r="F29" s="28"/>
      <c r="G29" s="28">
        <v>76898679655.274994</v>
      </c>
      <c r="H29" s="28"/>
      <c r="I29" s="28">
        <v>1313395</v>
      </c>
      <c r="J29" s="28"/>
      <c r="K29" s="28">
        <v>7798031695</v>
      </c>
      <c r="L29" s="28"/>
      <c r="M29" s="28">
        <v>0</v>
      </c>
      <c r="N29" s="28"/>
      <c r="O29" s="28">
        <v>0</v>
      </c>
      <c r="P29" s="28"/>
      <c r="Q29" s="28">
        <v>14447345</v>
      </c>
      <c r="R29" s="28"/>
      <c r="S29" s="28">
        <v>5660</v>
      </c>
      <c r="T29" s="28"/>
      <c r="U29" s="28">
        <v>72559969248</v>
      </c>
      <c r="V29" s="28"/>
      <c r="W29" s="28">
        <v>81285429462.434998</v>
      </c>
      <c r="Y29" s="2">
        <v>1.0232234006469849E-2</v>
      </c>
    </row>
    <row r="30" spans="1:25" ht="21" x14ac:dyDescent="0.2">
      <c r="A30" s="4" t="s">
        <v>84</v>
      </c>
      <c r="C30" s="28">
        <v>267105544</v>
      </c>
      <c r="D30" s="28"/>
      <c r="E30" s="28">
        <v>501611419079</v>
      </c>
      <c r="F30" s="28"/>
      <c r="G30" s="28">
        <v>479787892685.85199</v>
      </c>
      <c r="H30" s="28"/>
      <c r="I30" s="28">
        <v>0</v>
      </c>
      <c r="J30" s="28"/>
      <c r="K30" s="28">
        <v>0</v>
      </c>
      <c r="L30" s="28"/>
      <c r="M30" s="28">
        <v>-78451309</v>
      </c>
      <c r="N30" s="28"/>
      <c r="O30" s="28">
        <v>164009768952</v>
      </c>
      <c r="P30" s="28"/>
      <c r="Q30" s="28">
        <v>188654235</v>
      </c>
      <c r="R30" s="28"/>
      <c r="S30" s="28">
        <v>2090</v>
      </c>
      <c r="T30" s="28"/>
      <c r="U30" s="28">
        <v>354283618076</v>
      </c>
      <c r="V30" s="28"/>
      <c r="W30" s="28">
        <v>391941341410.65698</v>
      </c>
      <c r="Y30" s="2">
        <v>4.9337692482475028E-2</v>
      </c>
    </row>
    <row r="31" spans="1:25" ht="21" x14ac:dyDescent="0.2">
      <c r="A31" s="4" t="s">
        <v>81</v>
      </c>
      <c r="C31" s="28">
        <v>78041297</v>
      </c>
      <c r="D31" s="28"/>
      <c r="E31" s="28">
        <v>341404716469</v>
      </c>
      <c r="F31" s="28"/>
      <c r="G31" s="28">
        <v>327685042218.758</v>
      </c>
      <c r="H31" s="28"/>
      <c r="I31" s="28">
        <v>0</v>
      </c>
      <c r="J31" s="28"/>
      <c r="K31" s="28">
        <v>0</v>
      </c>
      <c r="L31" s="28"/>
      <c r="M31" s="28">
        <v>0</v>
      </c>
      <c r="N31" s="28"/>
      <c r="O31" s="28">
        <v>0</v>
      </c>
      <c r="P31" s="28"/>
      <c r="Q31" s="28">
        <v>78041297</v>
      </c>
      <c r="R31" s="28"/>
      <c r="S31" s="28">
        <v>4870</v>
      </c>
      <c r="T31" s="28"/>
      <c r="U31" s="28">
        <v>341404716469</v>
      </c>
      <c r="V31" s="28"/>
      <c r="W31" s="28">
        <v>377799752747.479</v>
      </c>
      <c r="Y31" s="2">
        <v>4.7557545100812372E-2</v>
      </c>
    </row>
    <row r="32" spans="1:25" ht="21" x14ac:dyDescent="0.2">
      <c r="A32" s="4" t="s">
        <v>74</v>
      </c>
      <c r="C32" s="28">
        <v>3561738</v>
      </c>
      <c r="D32" s="28"/>
      <c r="E32" s="28">
        <v>57267087482</v>
      </c>
      <c r="F32" s="28"/>
      <c r="G32" s="28">
        <v>47443311829.260002</v>
      </c>
      <c r="H32" s="28"/>
      <c r="I32" s="28">
        <v>76837</v>
      </c>
      <c r="J32" s="28"/>
      <c r="K32" s="28">
        <v>1110004538</v>
      </c>
      <c r="L32" s="28"/>
      <c r="M32" s="28">
        <v>-54579</v>
      </c>
      <c r="N32" s="28"/>
      <c r="O32" s="28">
        <v>734060074</v>
      </c>
      <c r="P32" s="28"/>
      <c r="Q32" s="28">
        <v>3583996</v>
      </c>
      <c r="R32" s="28"/>
      <c r="S32" s="28">
        <v>13970</v>
      </c>
      <c r="T32" s="28"/>
      <c r="U32" s="28">
        <v>57501429623</v>
      </c>
      <c r="V32" s="28"/>
      <c r="W32" s="28">
        <v>49770516996.486</v>
      </c>
      <c r="Y32" s="2">
        <v>6.2651274637895481E-3</v>
      </c>
    </row>
    <row r="33" spans="1:25" ht="21" x14ac:dyDescent="0.2">
      <c r="A33" s="4" t="s">
        <v>76</v>
      </c>
      <c r="C33" s="28">
        <v>43777412</v>
      </c>
      <c r="D33" s="28"/>
      <c r="E33" s="28">
        <v>33440888459</v>
      </c>
      <c r="F33" s="28"/>
      <c r="G33" s="28">
        <v>39817996804.719002</v>
      </c>
      <c r="H33" s="28"/>
      <c r="I33" s="28">
        <v>0</v>
      </c>
      <c r="J33" s="28"/>
      <c r="K33" s="28">
        <v>0</v>
      </c>
      <c r="L33" s="28"/>
      <c r="M33" s="28">
        <v>-656662</v>
      </c>
      <c r="N33" s="28"/>
      <c r="O33" s="28">
        <v>584215611</v>
      </c>
      <c r="P33" s="28"/>
      <c r="Q33" s="28">
        <v>43120750</v>
      </c>
      <c r="R33" s="28"/>
      <c r="S33" s="28">
        <v>888</v>
      </c>
      <c r="T33" s="28"/>
      <c r="U33" s="28">
        <v>32939274506</v>
      </c>
      <c r="V33" s="28"/>
      <c r="W33" s="28">
        <v>38063393205.300003</v>
      </c>
      <c r="Y33" s="2">
        <v>4.7914312433680892E-3</v>
      </c>
    </row>
    <row r="34" spans="1:25" ht="21" x14ac:dyDescent="0.2">
      <c r="A34" s="4" t="s">
        <v>79</v>
      </c>
      <c r="C34" s="28">
        <v>20000000</v>
      </c>
      <c r="D34" s="28"/>
      <c r="E34" s="28">
        <v>78953809072</v>
      </c>
      <c r="F34" s="28"/>
      <c r="G34" s="28">
        <v>111333600000</v>
      </c>
      <c r="H34" s="28"/>
      <c r="I34" s="28">
        <v>8480000</v>
      </c>
      <c r="J34" s="28"/>
      <c r="K34" s="28">
        <v>54337894413</v>
      </c>
      <c r="L34" s="28"/>
      <c r="M34" s="28">
        <v>0</v>
      </c>
      <c r="N34" s="28"/>
      <c r="O34" s="28">
        <v>0</v>
      </c>
      <c r="P34" s="28"/>
      <c r="Q34" s="28">
        <v>28480000</v>
      </c>
      <c r="R34" s="28"/>
      <c r="S34" s="28">
        <v>6470</v>
      </c>
      <c r="T34" s="28"/>
      <c r="U34" s="28">
        <v>133291703485</v>
      </c>
      <c r="V34" s="28"/>
      <c r="W34" s="28">
        <v>183169219680</v>
      </c>
      <c r="Y34" s="2">
        <v>2.3057395783513616E-2</v>
      </c>
    </row>
    <row r="35" spans="1:25" ht="21" x14ac:dyDescent="0.2">
      <c r="A35" s="4" t="s">
        <v>80</v>
      </c>
      <c r="C35" s="28">
        <v>3727433</v>
      </c>
      <c r="D35" s="28"/>
      <c r="E35" s="28">
        <v>57177224988</v>
      </c>
      <c r="F35" s="28"/>
      <c r="G35" s="28">
        <v>58691235614.615997</v>
      </c>
      <c r="H35" s="28"/>
      <c r="I35" s="28">
        <v>657034</v>
      </c>
      <c r="J35" s="28"/>
      <c r="K35" s="28">
        <v>10078620016.178854</v>
      </c>
      <c r="L35" s="28"/>
      <c r="M35" s="28">
        <v>0</v>
      </c>
      <c r="N35" s="28"/>
      <c r="O35" s="28">
        <v>0</v>
      </c>
      <c r="P35" s="28"/>
      <c r="Q35" s="28">
        <v>4384467</v>
      </c>
      <c r="R35" s="28"/>
      <c r="S35" s="28">
        <v>16400</v>
      </c>
      <c r="T35" s="28"/>
      <c r="U35" s="28">
        <v>68176257072</v>
      </c>
      <c r="V35" s="28"/>
      <c r="W35" s="28">
        <v>71477422510.139999</v>
      </c>
      <c r="Y35" s="2">
        <v>8.9975991778583481E-3</v>
      </c>
    </row>
    <row r="36" spans="1:25" ht="21" x14ac:dyDescent="0.2">
      <c r="A36" s="4" t="s">
        <v>17</v>
      </c>
      <c r="C36" s="28">
        <v>1250000</v>
      </c>
      <c r="D36" s="28"/>
      <c r="E36" s="28">
        <v>6906765654</v>
      </c>
      <c r="F36" s="28"/>
      <c r="G36" s="28">
        <v>9080646750</v>
      </c>
      <c r="H36" s="28"/>
      <c r="I36" s="28">
        <v>0</v>
      </c>
      <c r="J36" s="28"/>
      <c r="K36" s="28">
        <v>0</v>
      </c>
      <c r="L36" s="28"/>
      <c r="M36" s="28">
        <v>-1000000</v>
      </c>
      <c r="N36" s="28"/>
      <c r="O36" s="28">
        <v>5525412523.1999998</v>
      </c>
      <c r="P36" s="28"/>
      <c r="Q36" s="28">
        <v>250000</v>
      </c>
      <c r="R36" s="28"/>
      <c r="S36" s="28">
        <v>17280</v>
      </c>
      <c r="T36" s="28"/>
      <c r="U36" s="28">
        <v>3453382828</v>
      </c>
      <c r="V36" s="28"/>
      <c r="W36" s="28">
        <v>4294296000</v>
      </c>
      <c r="Y36" s="2">
        <v>5.4056725609543407E-4</v>
      </c>
    </row>
    <row r="37" spans="1:25" ht="21" x14ac:dyDescent="0.2">
      <c r="A37" s="4" t="s">
        <v>70</v>
      </c>
      <c r="C37" s="28">
        <v>35396353</v>
      </c>
      <c r="D37" s="28"/>
      <c r="E37" s="28">
        <v>141417216564</v>
      </c>
      <c r="F37" s="28"/>
      <c r="G37" s="28">
        <v>127442767302.132</v>
      </c>
      <c r="H37" s="28"/>
      <c r="I37" s="28">
        <v>1401910</v>
      </c>
      <c r="J37" s="28"/>
      <c r="K37" s="28">
        <v>5229028037</v>
      </c>
      <c r="L37" s="28"/>
      <c r="M37" s="28">
        <v>-14859</v>
      </c>
      <c r="N37" s="28"/>
      <c r="O37" s="28">
        <v>60869603</v>
      </c>
      <c r="P37" s="28"/>
      <c r="Q37" s="28">
        <v>36783404</v>
      </c>
      <c r="R37" s="28"/>
      <c r="S37" s="28">
        <v>4042</v>
      </c>
      <c r="T37" s="28"/>
      <c r="U37" s="28">
        <v>146587029399</v>
      </c>
      <c r="V37" s="28"/>
      <c r="W37" s="28">
        <v>147793881780.14001</v>
      </c>
      <c r="Y37" s="2">
        <v>1.8604337740477893E-2</v>
      </c>
    </row>
    <row r="38" spans="1:25" ht="21" x14ac:dyDescent="0.2">
      <c r="A38" s="4" t="s">
        <v>82</v>
      </c>
      <c r="C38" s="28">
        <v>54034878</v>
      </c>
      <c r="D38" s="28"/>
      <c r="E38" s="28">
        <v>240205014863</v>
      </c>
      <c r="F38" s="28"/>
      <c r="G38" s="28">
        <v>220224818951.19</v>
      </c>
      <c r="H38" s="28"/>
      <c r="I38" s="28">
        <v>0</v>
      </c>
      <c r="J38" s="28"/>
      <c r="K38" s="28">
        <v>0</v>
      </c>
      <c r="L38" s="28"/>
      <c r="M38" s="28">
        <v>0</v>
      </c>
      <c r="N38" s="28"/>
      <c r="O38" s="28">
        <v>0</v>
      </c>
      <c r="P38" s="28"/>
      <c r="Q38" s="28">
        <v>54034878</v>
      </c>
      <c r="R38" s="28"/>
      <c r="S38" s="28">
        <v>5650</v>
      </c>
      <c r="T38" s="28"/>
      <c r="U38" s="28">
        <v>240205014863</v>
      </c>
      <c r="V38" s="28"/>
      <c r="W38" s="28">
        <v>303480543188.83502</v>
      </c>
      <c r="Y38" s="2">
        <v>3.8202220925138933E-2</v>
      </c>
    </row>
    <row r="39" spans="1:25" ht="21" x14ac:dyDescent="0.2">
      <c r="A39" s="4" t="s">
        <v>101</v>
      </c>
      <c r="C39" s="28">
        <v>0</v>
      </c>
      <c r="D39" s="28"/>
      <c r="E39" s="28">
        <v>0</v>
      </c>
      <c r="F39" s="28"/>
      <c r="G39" s="28">
        <v>0</v>
      </c>
      <c r="H39" s="28"/>
      <c r="I39" s="28">
        <v>571500</v>
      </c>
      <c r="J39" s="28"/>
      <c r="K39" s="28">
        <v>24311376201</v>
      </c>
      <c r="L39" s="28"/>
      <c r="M39" s="28">
        <v>0</v>
      </c>
      <c r="N39" s="28"/>
      <c r="O39" s="28">
        <v>0</v>
      </c>
      <c r="P39" s="28"/>
      <c r="Q39" s="28">
        <v>571500</v>
      </c>
      <c r="R39" s="28"/>
      <c r="S39" s="28">
        <v>47450</v>
      </c>
      <c r="T39" s="28"/>
      <c r="U39" s="28">
        <v>24311376201</v>
      </c>
      <c r="V39" s="28"/>
      <c r="W39" s="28">
        <v>26956324833.75</v>
      </c>
      <c r="Y39" s="2">
        <v>3.3932701774161459E-3</v>
      </c>
    </row>
    <row r="40" spans="1:25" ht="21" x14ac:dyDescent="0.2">
      <c r="A40" s="4" t="s">
        <v>102</v>
      </c>
      <c r="C40" s="28">
        <v>0</v>
      </c>
      <c r="D40" s="28"/>
      <c r="E40" s="28">
        <v>0</v>
      </c>
      <c r="F40" s="28"/>
      <c r="G40" s="28">
        <v>0</v>
      </c>
      <c r="H40" s="28"/>
      <c r="I40" s="28">
        <v>297500</v>
      </c>
      <c r="J40" s="28"/>
      <c r="K40" s="28">
        <v>5657930239</v>
      </c>
      <c r="L40" s="28"/>
      <c r="M40" s="28">
        <v>0</v>
      </c>
      <c r="N40" s="28"/>
      <c r="O40" s="28">
        <v>0</v>
      </c>
      <c r="P40" s="28"/>
      <c r="Q40" s="28">
        <v>297500</v>
      </c>
      <c r="R40" s="28"/>
      <c r="S40" s="28">
        <v>29600</v>
      </c>
      <c r="T40" s="28"/>
      <c r="U40" s="28">
        <v>5657930239</v>
      </c>
      <c r="V40" s="28"/>
      <c r="W40" s="28">
        <v>8753604300</v>
      </c>
      <c r="Y40" s="2">
        <v>1.1019063095315724E-3</v>
      </c>
    </row>
    <row r="41" spans="1:25" ht="21" x14ac:dyDescent="0.2">
      <c r="A41" s="4" t="s">
        <v>103</v>
      </c>
      <c r="C41" s="28">
        <v>0</v>
      </c>
      <c r="D41" s="28"/>
      <c r="E41" s="28">
        <v>0</v>
      </c>
      <c r="F41" s="28"/>
      <c r="G41" s="28">
        <v>0</v>
      </c>
      <c r="H41" s="28"/>
      <c r="I41" s="28">
        <v>9972274</v>
      </c>
      <c r="J41" s="28"/>
      <c r="K41" s="28">
        <v>75896435199</v>
      </c>
      <c r="L41" s="28"/>
      <c r="M41" s="28">
        <v>0</v>
      </c>
      <c r="N41" s="28"/>
      <c r="O41" s="28">
        <v>0</v>
      </c>
      <c r="P41" s="28"/>
      <c r="Q41" s="28">
        <v>9972274</v>
      </c>
      <c r="R41" s="28"/>
      <c r="S41" s="28">
        <v>8640</v>
      </c>
      <c r="T41" s="28"/>
      <c r="U41" s="28">
        <v>75896435199</v>
      </c>
      <c r="V41" s="28"/>
      <c r="W41" s="28">
        <v>85647792698.207993</v>
      </c>
      <c r="Y41" s="2">
        <v>1.0781369586423678E-2</v>
      </c>
    </row>
    <row r="42" spans="1:25" ht="21" x14ac:dyDescent="0.2">
      <c r="A42" s="4" t="s">
        <v>104</v>
      </c>
      <c r="C42" s="28">
        <v>0</v>
      </c>
      <c r="D42" s="28"/>
      <c r="E42" s="28">
        <v>0</v>
      </c>
      <c r="F42" s="28"/>
      <c r="G42" s="28">
        <v>0</v>
      </c>
      <c r="H42" s="28"/>
      <c r="I42" s="28">
        <v>250000</v>
      </c>
      <c r="J42" s="28"/>
      <c r="K42" s="28">
        <v>1701793822</v>
      </c>
      <c r="L42" s="28"/>
      <c r="M42" s="28">
        <v>0</v>
      </c>
      <c r="N42" s="28"/>
      <c r="O42" s="28">
        <v>0</v>
      </c>
      <c r="P42" s="28"/>
      <c r="Q42" s="28">
        <v>250000</v>
      </c>
      <c r="R42" s="28"/>
      <c r="S42" s="28">
        <v>10060</v>
      </c>
      <c r="T42" s="28"/>
      <c r="U42" s="28">
        <v>1701793822</v>
      </c>
      <c r="V42" s="28"/>
      <c r="W42" s="28">
        <v>2500035750</v>
      </c>
      <c r="Y42" s="2">
        <v>3.1470524284259649E-4</v>
      </c>
    </row>
    <row r="43" spans="1:25" ht="21" x14ac:dyDescent="0.2">
      <c r="A43" s="4" t="s">
        <v>105</v>
      </c>
      <c r="C43" s="28">
        <v>0</v>
      </c>
      <c r="D43" s="28"/>
      <c r="E43" s="28">
        <v>0</v>
      </c>
      <c r="F43" s="28"/>
      <c r="G43" s="28">
        <v>0</v>
      </c>
      <c r="H43" s="28"/>
      <c r="I43" s="28">
        <v>1600000</v>
      </c>
      <c r="J43" s="28"/>
      <c r="K43" s="28">
        <v>21941504812</v>
      </c>
      <c r="L43" s="28"/>
      <c r="M43" s="28">
        <v>0</v>
      </c>
      <c r="N43" s="28"/>
      <c r="O43" s="28">
        <v>0</v>
      </c>
      <c r="P43" s="28"/>
      <c r="Q43" s="28">
        <v>1600000</v>
      </c>
      <c r="R43" s="28"/>
      <c r="S43" s="28">
        <v>17340</v>
      </c>
      <c r="T43" s="28"/>
      <c r="U43" s="28">
        <v>21941504812</v>
      </c>
      <c r="V43" s="28"/>
      <c r="W43" s="28">
        <v>27578923200</v>
      </c>
      <c r="Y43" s="2">
        <v>3.4716430447017878E-3</v>
      </c>
    </row>
    <row r="44" spans="1:25" ht="21.75" thickBot="1" x14ac:dyDescent="0.25">
      <c r="A44" s="4" t="s">
        <v>106</v>
      </c>
      <c r="C44" s="28">
        <v>0</v>
      </c>
      <c r="D44" s="28"/>
      <c r="E44" s="28">
        <v>0</v>
      </c>
      <c r="F44" s="28"/>
      <c r="G44" s="28">
        <v>0</v>
      </c>
      <c r="H44" s="28"/>
      <c r="I44" s="28">
        <v>450000</v>
      </c>
      <c r="J44" s="28"/>
      <c r="K44" s="28">
        <v>12139712854</v>
      </c>
      <c r="L44" s="28"/>
      <c r="M44" s="28">
        <v>0</v>
      </c>
      <c r="N44" s="28"/>
      <c r="O44" s="28">
        <v>0</v>
      </c>
      <c r="P44" s="28"/>
      <c r="Q44" s="28">
        <v>450000</v>
      </c>
      <c r="R44" s="28"/>
      <c r="S44" s="28">
        <v>9020</v>
      </c>
      <c r="T44" s="28"/>
      <c r="U44" s="28">
        <v>2031793193</v>
      </c>
      <c r="V44" s="28"/>
      <c r="W44" s="28">
        <v>4034848950</v>
      </c>
      <c r="Y44" s="2">
        <v>5.0790798437300166E-4</v>
      </c>
    </row>
    <row r="45" spans="1:25" s="4" customFormat="1" ht="21.75" thickBot="1" x14ac:dyDescent="0.25">
      <c r="A45" s="4" t="s">
        <v>18</v>
      </c>
      <c r="C45" s="58"/>
      <c r="E45" s="50">
        <f>SUM(E9:E44)</f>
        <v>7461788480291</v>
      </c>
      <c r="G45" s="50">
        <f>SUM(G9:G44)</f>
        <v>7454408280798.8428</v>
      </c>
      <c r="I45" s="4" t="s">
        <v>18</v>
      </c>
      <c r="K45" s="50">
        <f>SUM(K9:K44)</f>
        <v>446247962690.03754</v>
      </c>
      <c r="M45" s="4" t="s">
        <v>18</v>
      </c>
      <c r="O45" s="50">
        <f>SUM(O9:O44)</f>
        <v>672572947715.52563</v>
      </c>
      <c r="Q45" s="4" t="s">
        <v>18</v>
      </c>
      <c r="S45" s="4" t="s">
        <v>18</v>
      </c>
      <c r="U45" s="50">
        <f>SUM(U9:U44)</f>
        <v>7453103430982</v>
      </c>
      <c r="W45" s="50">
        <f>SUM(W9:W44)</f>
        <v>7851141536682.7959</v>
      </c>
      <c r="Y45" s="59">
        <f>SUM(Y9:Y44)</f>
        <v>0.98830402880973023</v>
      </c>
    </row>
    <row r="46" spans="1:25" ht="19.5" thickTop="1" x14ac:dyDescent="0.2"/>
  </sheetData>
  <mergeCells count="17">
    <mergeCell ref="U7:U8"/>
    <mergeCell ref="W7:W8"/>
    <mergeCell ref="A2:Y2"/>
    <mergeCell ref="A3:Y3"/>
    <mergeCell ref="A4:Y4"/>
    <mergeCell ref="A6:A8"/>
    <mergeCell ref="C6:G6"/>
    <mergeCell ref="I6:O6"/>
    <mergeCell ref="Q6:Y6"/>
    <mergeCell ref="C7:C8"/>
    <mergeCell ref="E7:E8"/>
    <mergeCell ref="G7:G8"/>
    <mergeCell ref="Y7:Y8"/>
    <mergeCell ref="I7:K7"/>
    <mergeCell ref="M7:O7"/>
    <mergeCell ref="Q7:Q8"/>
    <mergeCell ref="S7:S8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3277B8-2A45-4D3D-9AD0-78F35EBB7EDD}">
  <dimension ref="A1:Q46"/>
  <sheetViews>
    <sheetView rightToLeft="1" topLeftCell="A19" zoomScale="85" zoomScaleNormal="85" workbookViewId="0">
      <selection activeCell="A44" sqref="A44:XFD44"/>
    </sheetView>
  </sheetViews>
  <sheetFormatPr defaultRowHeight="18.75" x14ac:dyDescent="0.2"/>
  <cols>
    <col min="1" max="1" width="37.375" style="19" bestFit="1" customWidth="1"/>
    <col min="2" max="2" width="0.875" style="19" customWidth="1"/>
    <col min="3" max="3" width="16.625" style="19" customWidth="1"/>
    <col min="4" max="4" width="0.875" style="19" customWidth="1"/>
    <col min="5" max="5" width="20.125" style="19" customWidth="1"/>
    <col min="6" max="6" width="0.875" style="19" customWidth="1"/>
    <col min="7" max="7" width="20.125" style="19" customWidth="1"/>
    <col min="8" max="8" width="0.875" style="19" customWidth="1"/>
    <col min="9" max="9" width="30.25" style="19" bestFit="1" customWidth="1"/>
    <col min="10" max="10" width="0.875" style="19" customWidth="1"/>
    <col min="11" max="11" width="16.625" style="19" customWidth="1"/>
    <col min="12" max="12" width="0.875" style="19" customWidth="1"/>
    <col min="13" max="13" width="20.125" style="19" customWidth="1"/>
    <col min="14" max="14" width="0.875" style="19" customWidth="1"/>
    <col min="15" max="15" width="20.125" style="19" customWidth="1"/>
    <col min="16" max="16" width="0.875" style="19" customWidth="1"/>
    <col min="17" max="17" width="29.75" style="19" customWidth="1"/>
    <col min="18" max="18" width="0.875" style="19" customWidth="1"/>
    <col min="19" max="16384" width="9" style="19"/>
  </cols>
  <sheetData>
    <row r="1" spans="1:17" x14ac:dyDescent="0.2">
      <c r="A1" s="70"/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</row>
    <row r="2" spans="1:17" ht="26.25" x14ac:dyDescent="0.2">
      <c r="A2" s="71" t="str">
        <f>+سهام!A2</f>
        <v>صندوق سرمایه‌گذاری بخشی صنایع مفید - خودران</v>
      </c>
      <c r="B2" s="71" t="s">
        <v>0</v>
      </c>
      <c r="C2" s="71" t="s">
        <v>0</v>
      </c>
      <c r="D2" s="71" t="s">
        <v>0</v>
      </c>
      <c r="E2" s="71" t="s">
        <v>0</v>
      </c>
      <c r="F2" s="71" t="s">
        <v>0</v>
      </c>
      <c r="G2" s="71" t="s">
        <v>0</v>
      </c>
      <c r="H2" s="71" t="s">
        <v>0</v>
      </c>
      <c r="I2" s="71" t="s">
        <v>0</v>
      </c>
      <c r="J2" s="71" t="s">
        <v>0</v>
      </c>
      <c r="K2" s="71" t="s">
        <v>0</v>
      </c>
      <c r="L2" s="71" t="s">
        <v>0</v>
      </c>
      <c r="M2" s="71" t="s">
        <v>0</v>
      </c>
      <c r="N2" s="71" t="s">
        <v>0</v>
      </c>
      <c r="O2" s="71" t="s">
        <v>0</v>
      </c>
      <c r="P2" s="71" t="s">
        <v>0</v>
      </c>
      <c r="Q2" s="71" t="s">
        <v>0</v>
      </c>
    </row>
    <row r="3" spans="1:17" ht="26.25" x14ac:dyDescent="0.2">
      <c r="A3" s="71" t="s">
        <v>28</v>
      </c>
      <c r="B3" s="71" t="s">
        <v>28</v>
      </c>
      <c r="C3" s="71" t="s">
        <v>28</v>
      </c>
      <c r="D3" s="71" t="s">
        <v>28</v>
      </c>
      <c r="E3" s="71" t="s">
        <v>28</v>
      </c>
      <c r="F3" s="71" t="s">
        <v>28</v>
      </c>
      <c r="G3" s="71" t="s">
        <v>28</v>
      </c>
      <c r="H3" s="71" t="s">
        <v>28</v>
      </c>
      <c r="I3" s="71" t="s">
        <v>28</v>
      </c>
      <c r="J3" s="71" t="s">
        <v>28</v>
      </c>
      <c r="K3" s="71" t="s">
        <v>28</v>
      </c>
      <c r="L3" s="71" t="s">
        <v>28</v>
      </c>
      <c r="M3" s="71" t="s">
        <v>28</v>
      </c>
      <c r="N3" s="71" t="s">
        <v>28</v>
      </c>
      <c r="O3" s="71" t="s">
        <v>28</v>
      </c>
      <c r="P3" s="71" t="s">
        <v>28</v>
      </c>
      <c r="Q3" s="71" t="s">
        <v>28</v>
      </c>
    </row>
    <row r="4" spans="1:17" ht="26.25" x14ac:dyDescent="0.2">
      <c r="A4" s="71" t="str">
        <f>+سهام!A4</f>
        <v>برای ماه منتهی به 1403/10/30</v>
      </c>
      <c r="B4" s="71" t="s">
        <v>2</v>
      </c>
      <c r="C4" s="71" t="s">
        <v>2</v>
      </c>
      <c r="D4" s="71" t="s">
        <v>2</v>
      </c>
      <c r="E4" s="71" t="s">
        <v>2</v>
      </c>
      <c r="F4" s="71" t="s">
        <v>2</v>
      </c>
      <c r="G4" s="71" t="s">
        <v>2</v>
      </c>
      <c r="H4" s="71" t="s">
        <v>2</v>
      </c>
      <c r="I4" s="71" t="s">
        <v>2</v>
      </c>
      <c r="J4" s="71" t="s">
        <v>2</v>
      </c>
      <c r="K4" s="71" t="s">
        <v>2</v>
      </c>
      <c r="L4" s="71" t="s">
        <v>2</v>
      </c>
      <c r="M4" s="71" t="s">
        <v>2</v>
      </c>
      <c r="N4" s="71" t="s">
        <v>2</v>
      </c>
      <c r="O4" s="71" t="s">
        <v>2</v>
      </c>
      <c r="P4" s="71" t="s">
        <v>2</v>
      </c>
      <c r="Q4" s="71" t="s">
        <v>2</v>
      </c>
    </row>
    <row r="6" spans="1:17" ht="27" thickBot="1" x14ac:dyDescent="0.25">
      <c r="A6" s="72" t="s">
        <v>3</v>
      </c>
      <c r="C6" s="72" t="s">
        <v>30</v>
      </c>
      <c r="D6" s="72" t="s">
        <v>30</v>
      </c>
      <c r="E6" s="72" t="s">
        <v>30</v>
      </c>
      <c r="F6" s="72" t="s">
        <v>30</v>
      </c>
      <c r="G6" s="72" t="s">
        <v>30</v>
      </c>
      <c r="H6" s="72" t="s">
        <v>30</v>
      </c>
      <c r="I6" s="72" t="s">
        <v>30</v>
      </c>
      <c r="K6" s="72" t="s">
        <v>31</v>
      </c>
      <c r="L6" s="72" t="s">
        <v>31</v>
      </c>
      <c r="M6" s="72" t="s">
        <v>31</v>
      </c>
      <c r="N6" s="72" t="s">
        <v>31</v>
      </c>
      <c r="O6" s="72" t="s">
        <v>31</v>
      </c>
      <c r="P6" s="72" t="s">
        <v>31</v>
      </c>
      <c r="Q6" s="72" t="s">
        <v>31</v>
      </c>
    </row>
    <row r="7" spans="1:17" ht="27" thickBot="1" x14ac:dyDescent="0.25">
      <c r="A7" s="72" t="s">
        <v>3</v>
      </c>
      <c r="C7" s="18" t="s">
        <v>7</v>
      </c>
      <c r="E7" s="18" t="s">
        <v>42</v>
      </c>
      <c r="G7" s="18" t="s">
        <v>43</v>
      </c>
      <c r="I7" s="18" t="s">
        <v>44</v>
      </c>
      <c r="K7" s="18" t="s">
        <v>7</v>
      </c>
      <c r="M7" s="18" t="s">
        <v>42</v>
      </c>
      <c r="O7" s="18" t="s">
        <v>43</v>
      </c>
      <c r="Q7" s="18" t="s">
        <v>44</v>
      </c>
    </row>
    <row r="8" spans="1:17" ht="21" x14ac:dyDescent="0.2">
      <c r="A8" s="4" t="s">
        <v>77</v>
      </c>
      <c r="B8" s="26"/>
      <c r="C8" s="27">
        <v>51340732</v>
      </c>
      <c r="D8" s="27"/>
      <c r="E8" s="27">
        <v>366433128348</v>
      </c>
      <c r="F8" s="27"/>
      <c r="G8" s="27">
        <v>306721880400</v>
      </c>
      <c r="H8" s="27"/>
      <c r="I8" s="27">
        <f>+E8-G8</f>
        <v>59711247948</v>
      </c>
      <c r="J8" s="27"/>
      <c r="K8" s="27">
        <v>51340732</v>
      </c>
      <c r="L8" s="27"/>
      <c r="M8" s="27">
        <v>366433128348</v>
      </c>
      <c r="N8" s="27"/>
      <c r="O8" s="27">
        <v>306721880400</v>
      </c>
      <c r="P8" s="27"/>
      <c r="Q8" s="27">
        <f>+M8-O8</f>
        <v>59711247948</v>
      </c>
    </row>
    <row r="9" spans="1:17" ht="21" x14ac:dyDescent="0.2">
      <c r="A9" s="4" t="s">
        <v>71</v>
      </c>
      <c r="B9" s="26"/>
      <c r="C9" s="27">
        <v>18190914</v>
      </c>
      <c r="D9" s="27"/>
      <c r="E9" s="27">
        <v>118260714523</v>
      </c>
      <c r="F9" s="27"/>
      <c r="G9" s="27">
        <v>95472841076</v>
      </c>
      <c r="H9" s="27"/>
      <c r="I9" s="27">
        <f t="shared" ref="I9:I43" si="0">+E9-G9</f>
        <v>22787873447</v>
      </c>
      <c r="J9" s="27"/>
      <c r="K9" s="27">
        <v>18190914</v>
      </c>
      <c r="L9" s="27"/>
      <c r="M9" s="27">
        <v>118260714523</v>
      </c>
      <c r="N9" s="27"/>
      <c r="O9" s="27">
        <v>95472841076</v>
      </c>
      <c r="P9" s="27"/>
      <c r="Q9" s="27">
        <f t="shared" ref="Q9:Q43" si="1">+M9-O9</f>
        <v>22787873447</v>
      </c>
    </row>
    <row r="10" spans="1:17" ht="21" x14ac:dyDescent="0.2">
      <c r="A10" s="4" t="s">
        <v>64</v>
      </c>
      <c r="B10" s="26"/>
      <c r="C10" s="27">
        <v>11410747</v>
      </c>
      <c r="D10" s="27"/>
      <c r="E10" s="27">
        <v>58755978827</v>
      </c>
      <c r="F10" s="27"/>
      <c r="G10" s="27">
        <v>64095380643</v>
      </c>
      <c r="H10" s="27"/>
      <c r="I10" s="27">
        <f t="shared" si="0"/>
        <v>-5339401816</v>
      </c>
      <c r="J10" s="27"/>
      <c r="K10" s="27">
        <v>11410747</v>
      </c>
      <c r="L10" s="27"/>
      <c r="M10" s="27">
        <v>58755978827</v>
      </c>
      <c r="N10" s="27"/>
      <c r="O10" s="27">
        <v>64095380643</v>
      </c>
      <c r="P10" s="27"/>
      <c r="Q10" s="27">
        <f t="shared" si="1"/>
        <v>-5339401816</v>
      </c>
    </row>
    <row r="11" spans="1:17" ht="21" x14ac:dyDescent="0.2">
      <c r="A11" s="4" t="s">
        <v>75</v>
      </c>
      <c r="B11" s="26"/>
      <c r="C11" s="27">
        <v>11171507</v>
      </c>
      <c r="D11" s="27"/>
      <c r="E11" s="27">
        <v>69406478333</v>
      </c>
      <c r="F11" s="27"/>
      <c r="G11" s="27">
        <v>67099465133</v>
      </c>
      <c r="H11" s="27"/>
      <c r="I11" s="27">
        <f t="shared" si="0"/>
        <v>2307013200</v>
      </c>
      <c r="J11" s="27"/>
      <c r="K11" s="27">
        <v>11171507</v>
      </c>
      <c r="L11" s="27"/>
      <c r="M11" s="27">
        <v>69406478333</v>
      </c>
      <c r="N11" s="27"/>
      <c r="O11" s="27">
        <v>67099465133</v>
      </c>
      <c r="P11" s="27"/>
      <c r="Q11" s="27">
        <f t="shared" si="1"/>
        <v>2307013200</v>
      </c>
    </row>
    <row r="12" spans="1:17" ht="21" x14ac:dyDescent="0.2">
      <c r="A12" s="4" t="s">
        <v>73</v>
      </c>
      <c r="B12" s="26"/>
      <c r="C12" s="27">
        <v>3401856</v>
      </c>
      <c r="D12" s="27"/>
      <c r="E12" s="27">
        <v>52820825625</v>
      </c>
      <c r="F12" s="27"/>
      <c r="G12" s="27">
        <v>48526174627</v>
      </c>
      <c r="H12" s="27"/>
      <c r="I12" s="27">
        <f t="shared" si="0"/>
        <v>4294650998</v>
      </c>
      <c r="J12" s="27"/>
      <c r="K12" s="27">
        <v>3401856</v>
      </c>
      <c r="L12" s="27"/>
      <c r="M12" s="27">
        <v>52820825625</v>
      </c>
      <c r="N12" s="27"/>
      <c r="O12" s="27">
        <v>48526174627</v>
      </c>
      <c r="P12" s="27"/>
      <c r="Q12" s="27">
        <f t="shared" si="1"/>
        <v>4294650998</v>
      </c>
    </row>
    <row r="13" spans="1:17" ht="21" x14ac:dyDescent="0.2">
      <c r="A13" s="4" t="s">
        <v>65</v>
      </c>
      <c r="B13" s="26"/>
      <c r="C13" s="27">
        <v>65433098</v>
      </c>
      <c r="D13" s="27"/>
      <c r="E13" s="27">
        <v>119420363678</v>
      </c>
      <c r="F13" s="27"/>
      <c r="G13" s="27">
        <v>127362607562</v>
      </c>
      <c r="H13" s="27"/>
      <c r="I13" s="27">
        <f t="shared" si="0"/>
        <v>-7942243884</v>
      </c>
      <c r="J13" s="27"/>
      <c r="K13" s="27">
        <v>65433098</v>
      </c>
      <c r="L13" s="27"/>
      <c r="M13" s="27">
        <v>119420363678</v>
      </c>
      <c r="N13" s="27"/>
      <c r="O13" s="27">
        <v>127362607562</v>
      </c>
      <c r="P13" s="27"/>
      <c r="Q13" s="27">
        <f t="shared" si="1"/>
        <v>-7942243884</v>
      </c>
    </row>
    <row r="14" spans="1:17" ht="21" x14ac:dyDescent="0.2">
      <c r="A14" s="4" t="s">
        <v>70</v>
      </c>
      <c r="B14" s="26"/>
      <c r="C14" s="27">
        <v>36783404</v>
      </c>
      <c r="D14" s="27"/>
      <c r="E14" s="27">
        <v>147793881780</v>
      </c>
      <c r="F14" s="27"/>
      <c r="G14" s="27">
        <v>132618222967</v>
      </c>
      <c r="H14" s="27"/>
      <c r="I14" s="27">
        <f t="shared" si="0"/>
        <v>15175658813</v>
      </c>
      <c r="J14" s="27"/>
      <c r="K14" s="27">
        <v>36783404</v>
      </c>
      <c r="L14" s="27"/>
      <c r="M14" s="27">
        <v>147793881780</v>
      </c>
      <c r="N14" s="27"/>
      <c r="O14" s="27">
        <v>132618222967</v>
      </c>
      <c r="P14" s="27"/>
      <c r="Q14" s="27">
        <f t="shared" si="1"/>
        <v>15175658813</v>
      </c>
    </row>
    <row r="15" spans="1:17" ht="21" x14ac:dyDescent="0.2">
      <c r="A15" s="4" t="s">
        <v>17</v>
      </c>
      <c r="B15" s="26"/>
      <c r="C15" s="27">
        <v>250000</v>
      </c>
      <c r="D15" s="27"/>
      <c r="E15" s="27">
        <v>4294296000</v>
      </c>
      <c r="F15" s="27"/>
      <c r="G15" s="27">
        <v>4540323378</v>
      </c>
      <c r="H15" s="27"/>
      <c r="I15" s="27">
        <f t="shared" si="0"/>
        <v>-246027378</v>
      </c>
      <c r="J15" s="27"/>
      <c r="K15" s="27">
        <v>250000</v>
      </c>
      <c r="L15" s="27"/>
      <c r="M15" s="27">
        <v>4294296000</v>
      </c>
      <c r="N15" s="27"/>
      <c r="O15" s="27">
        <v>4540323378</v>
      </c>
      <c r="P15" s="27"/>
      <c r="Q15" s="27">
        <f t="shared" si="1"/>
        <v>-246027378</v>
      </c>
    </row>
    <row r="16" spans="1:17" ht="21" x14ac:dyDescent="0.2">
      <c r="A16" s="4" t="s">
        <v>66</v>
      </c>
      <c r="B16" s="26"/>
      <c r="C16" s="27">
        <v>14447345</v>
      </c>
      <c r="D16" s="27"/>
      <c r="E16" s="27">
        <v>81285429462</v>
      </c>
      <c r="F16" s="27"/>
      <c r="G16" s="27">
        <v>84696711350</v>
      </c>
      <c r="H16" s="27"/>
      <c r="I16" s="27">
        <f t="shared" si="0"/>
        <v>-3411281888</v>
      </c>
      <c r="J16" s="27"/>
      <c r="K16" s="27">
        <v>14447345</v>
      </c>
      <c r="L16" s="27"/>
      <c r="M16" s="27">
        <v>81285429462</v>
      </c>
      <c r="N16" s="27"/>
      <c r="O16" s="27">
        <v>84696711350</v>
      </c>
      <c r="P16" s="27"/>
      <c r="Q16" s="27">
        <f t="shared" si="1"/>
        <v>-3411281888</v>
      </c>
    </row>
    <row r="17" spans="1:17" ht="21" x14ac:dyDescent="0.2">
      <c r="A17" s="4" t="s">
        <v>82</v>
      </c>
      <c r="B17" s="26"/>
      <c r="C17" s="27">
        <v>54034878</v>
      </c>
      <c r="D17" s="27"/>
      <c r="E17" s="27">
        <v>303480543188</v>
      </c>
      <c r="F17" s="27"/>
      <c r="G17" s="27">
        <v>220224818951</v>
      </c>
      <c r="H17" s="27"/>
      <c r="I17" s="27">
        <f t="shared" si="0"/>
        <v>83255724237</v>
      </c>
      <c r="J17" s="27"/>
      <c r="K17" s="27">
        <v>54034878</v>
      </c>
      <c r="L17" s="27"/>
      <c r="M17" s="27">
        <v>303480543188</v>
      </c>
      <c r="N17" s="27"/>
      <c r="O17" s="27">
        <v>220224818951</v>
      </c>
      <c r="P17" s="27"/>
      <c r="Q17" s="27">
        <f t="shared" si="1"/>
        <v>83255724237</v>
      </c>
    </row>
    <row r="18" spans="1:17" ht="21" x14ac:dyDescent="0.2">
      <c r="A18" s="4" t="s">
        <v>69</v>
      </c>
      <c r="B18" s="26"/>
      <c r="C18" s="27">
        <v>28742602</v>
      </c>
      <c r="D18" s="27"/>
      <c r="E18" s="27">
        <v>114286334072</v>
      </c>
      <c r="F18" s="27"/>
      <c r="G18" s="27">
        <v>115918787651</v>
      </c>
      <c r="H18" s="27"/>
      <c r="I18" s="27">
        <f t="shared" si="0"/>
        <v>-1632453579</v>
      </c>
      <c r="J18" s="27"/>
      <c r="K18" s="27">
        <v>28742602</v>
      </c>
      <c r="L18" s="27"/>
      <c r="M18" s="27">
        <v>114286334072</v>
      </c>
      <c r="N18" s="27"/>
      <c r="O18" s="27">
        <v>115918787651</v>
      </c>
      <c r="P18" s="27"/>
      <c r="Q18" s="27">
        <f t="shared" si="1"/>
        <v>-1632453579</v>
      </c>
    </row>
    <row r="19" spans="1:17" ht="21" x14ac:dyDescent="0.2">
      <c r="A19" s="4" t="s">
        <v>60</v>
      </c>
      <c r="B19" s="26"/>
      <c r="C19" s="27">
        <v>321521488</v>
      </c>
      <c r="D19" s="27"/>
      <c r="E19" s="27">
        <v>500506809439</v>
      </c>
      <c r="F19" s="27"/>
      <c r="G19" s="27">
        <v>512332320918</v>
      </c>
      <c r="H19" s="27"/>
      <c r="I19" s="27">
        <f t="shared" si="0"/>
        <v>-11825511479</v>
      </c>
      <c r="J19" s="27"/>
      <c r="K19" s="27">
        <v>321521488</v>
      </c>
      <c r="L19" s="27"/>
      <c r="M19" s="27">
        <v>500506809439</v>
      </c>
      <c r="N19" s="27"/>
      <c r="O19" s="27">
        <v>512332320918</v>
      </c>
      <c r="P19" s="27"/>
      <c r="Q19" s="27">
        <f t="shared" si="1"/>
        <v>-11825511479</v>
      </c>
    </row>
    <row r="20" spans="1:17" ht="21" x14ac:dyDescent="0.2">
      <c r="A20" s="4" t="s">
        <v>78</v>
      </c>
      <c r="B20" s="26"/>
      <c r="C20" s="27">
        <v>62264781</v>
      </c>
      <c r="D20" s="27"/>
      <c r="E20" s="27">
        <v>243368409435</v>
      </c>
      <c r="F20" s="27"/>
      <c r="G20" s="27">
        <v>261770766210</v>
      </c>
      <c r="H20" s="27"/>
      <c r="I20" s="27">
        <f t="shared" si="0"/>
        <v>-18402356775</v>
      </c>
      <c r="J20" s="27"/>
      <c r="K20" s="27">
        <v>62264781</v>
      </c>
      <c r="L20" s="27"/>
      <c r="M20" s="27">
        <v>243368409435</v>
      </c>
      <c r="N20" s="27"/>
      <c r="O20" s="27">
        <v>261770766210</v>
      </c>
      <c r="P20" s="27"/>
      <c r="Q20" s="27">
        <f t="shared" si="1"/>
        <v>-18402356775</v>
      </c>
    </row>
    <row r="21" spans="1:17" ht="21" x14ac:dyDescent="0.2">
      <c r="A21" s="4" t="s">
        <v>76</v>
      </c>
      <c r="B21" s="26"/>
      <c r="C21" s="27">
        <v>43120750</v>
      </c>
      <c r="D21" s="27"/>
      <c r="E21" s="27">
        <v>38063393205</v>
      </c>
      <c r="F21" s="27"/>
      <c r="G21" s="27">
        <v>39220726111</v>
      </c>
      <c r="H21" s="27"/>
      <c r="I21" s="27">
        <f t="shared" si="0"/>
        <v>-1157332906</v>
      </c>
      <c r="J21" s="27"/>
      <c r="K21" s="27">
        <v>43120750</v>
      </c>
      <c r="L21" s="27"/>
      <c r="M21" s="27">
        <v>38063393205</v>
      </c>
      <c r="N21" s="27"/>
      <c r="O21" s="27">
        <v>39220726111</v>
      </c>
      <c r="P21" s="27"/>
      <c r="Q21" s="27">
        <f t="shared" si="1"/>
        <v>-1157332906</v>
      </c>
    </row>
    <row r="22" spans="1:17" ht="21" x14ac:dyDescent="0.2">
      <c r="A22" s="4" t="s">
        <v>15</v>
      </c>
      <c r="B22" s="26"/>
      <c r="C22" s="27">
        <v>11142287</v>
      </c>
      <c r="D22" s="27"/>
      <c r="E22" s="27">
        <v>25375093988</v>
      </c>
      <c r="F22" s="27"/>
      <c r="G22" s="27">
        <v>24201039012</v>
      </c>
      <c r="H22" s="27"/>
      <c r="I22" s="27">
        <f t="shared" si="0"/>
        <v>1174054976</v>
      </c>
      <c r="J22" s="27"/>
      <c r="K22" s="27">
        <v>11142287</v>
      </c>
      <c r="L22" s="27"/>
      <c r="M22" s="27">
        <v>25375093988</v>
      </c>
      <c r="N22" s="27"/>
      <c r="O22" s="27">
        <v>24201039012</v>
      </c>
      <c r="P22" s="27"/>
      <c r="Q22" s="27">
        <f t="shared" si="1"/>
        <v>1174054976</v>
      </c>
    </row>
    <row r="23" spans="1:17" ht="21" x14ac:dyDescent="0.2">
      <c r="A23" s="4" t="s">
        <v>74</v>
      </c>
      <c r="B23" s="26"/>
      <c r="C23" s="27">
        <v>3583996</v>
      </c>
      <c r="D23" s="27"/>
      <c r="E23" s="27">
        <v>49770516996</v>
      </c>
      <c r="F23" s="27"/>
      <c r="G23" s="27">
        <v>47825011614</v>
      </c>
      <c r="H23" s="27"/>
      <c r="I23" s="27">
        <f t="shared" si="0"/>
        <v>1945505382</v>
      </c>
      <c r="J23" s="27"/>
      <c r="K23" s="27">
        <v>3583996</v>
      </c>
      <c r="L23" s="27"/>
      <c r="M23" s="27">
        <v>49770516996</v>
      </c>
      <c r="N23" s="27"/>
      <c r="O23" s="27">
        <v>47825011614</v>
      </c>
      <c r="P23" s="27"/>
      <c r="Q23" s="27">
        <f t="shared" si="1"/>
        <v>1945505382</v>
      </c>
    </row>
    <row r="24" spans="1:17" ht="21" x14ac:dyDescent="0.2">
      <c r="A24" s="4" t="s">
        <v>61</v>
      </c>
      <c r="B24" s="26"/>
      <c r="C24" s="27">
        <v>5834203</v>
      </c>
      <c r="D24" s="27"/>
      <c r="E24" s="27">
        <v>58574843870</v>
      </c>
      <c r="F24" s="27"/>
      <c r="G24" s="27">
        <v>55517859697</v>
      </c>
      <c r="H24" s="27"/>
      <c r="I24" s="27">
        <f t="shared" si="0"/>
        <v>3056984173</v>
      </c>
      <c r="J24" s="27"/>
      <c r="K24" s="27">
        <v>5834203</v>
      </c>
      <c r="L24" s="27"/>
      <c r="M24" s="27">
        <v>58574843870</v>
      </c>
      <c r="N24" s="27"/>
      <c r="O24" s="27">
        <v>55517859697</v>
      </c>
      <c r="P24" s="27"/>
      <c r="Q24" s="27">
        <f t="shared" si="1"/>
        <v>3056984173</v>
      </c>
    </row>
    <row r="25" spans="1:17" ht="21" x14ac:dyDescent="0.2">
      <c r="A25" s="4" t="s">
        <v>72</v>
      </c>
      <c r="B25" s="26"/>
      <c r="C25" s="27">
        <v>513007050</v>
      </c>
      <c r="D25" s="27"/>
      <c r="E25" s="27">
        <v>1800139942925</v>
      </c>
      <c r="F25" s="27"/>
      <c r="G25" s="27">
        <v>1759343570300</v>
      </c>
      <c r="H25" s="27"/>
      <c r="I25" s="27">
        <f t="shared" si="0"/>
        <v>40796372625</v>
      </c>
      <c r="J25" s="27"/>
      <c r="K25" s="27">
        <v>513007050</v>
      </c>
      <c r="L25" s="27"/>
      <c r="M25" s="27">
        <v>1800139942925</v>
      </c>
      <c r="N25" s="27"/>
      <c r="O25" s="27">
        <v>1759343570300</v>
      </c>
      <c r="P25" s="27"/>
      <c r="Q25" s="27">
        <f t="shared" si="1"/>
        <v>40796372625</v>
      </c>
    </row>
    <row r="26" spans="1:17" ht="21" x14ac:dyDescent="0.2">
      <c r="A26" s="4" t="s">
        <v>103</v>
      </c>
      <c r="B26" s="26"/>
      <c r="C26" s="27">
        <v>9972274</v>
      </c>
      <c r="D26" s="27"/>
      <c r="E26" s="27">
        <v>85647792698</v>
      </c>
      <c r="F26" s="27"/>
      <c r="G26" s="27">
        <v>75896435199</v>
      </c>
      <c r="H26" s="27"/>
      <c r="I26" s="27">
        <f t="shared" si="0"/>
        <v>9751357499</v>
      </c>
      <c r="J26" s="27"/>
      <c r="K26" s="27">
        <v>9972274</v>
      </c>
      <c r="L26" s="27"/>
      <c r="M26" s="27">
        <v>85647792698</v>
      </c>
      <c r="N26" s="27"/>
      <c r="O26" s="27">
        <v>75896435199</v>
      </c>
      <c r="P26" s="27"/>
      <c r="Q26" s="27">
        <f t="shared" si="1"/>
        <v>9751357499</v>
      </c>
    </row>
    <row r="27" spans="1:17" ht="21" x14ac:dyDescent="0.2">
      <c r="A27" s="4" t="s">
        <v>59</v>
      </c>
      <c r="B27" s="26"/>
      <c r="C27" s="27">
        <v>314757100</v>
      </c>
      <c r="D27" s="27"/>
      <c r="E27" s="27">
        <v>301933344921</v>
      </c>
      <c r="F27" s="27"/>
      <c r="G27" s="27">
        <v>302872387967</v>
      </c>
      <c r="H27" s="27"/>
      <c r="I27" s="27">
        <f t="shared" si="0"/>
        <v>-939043046</v>
      </c>
      <c r="J27" s="27"/>
      <c r="K27" s="27">
        <v>314757100</v>
      </c>
      <c r="L27" s="27"/>
      <c r="M27" s="27">
        <v>301933344921</v>
      </c>
      <c r="N27" s="27"/>
      <c r="O27" s="27">
        <v>302872387967</v>
      </c>
      <c r="P27" s="27"/>
      <c r="Q27" s="27">
        <f t="shared" si="1"/>
        <v>-939043046</v>
      </c>
    </row>
    <row r="28" spans="1:17" ht="21" x14ac:dyDescent="0.2">
      <c r="A28" s="4" t="s">
        <v>106</v>
      </c>
      <c r="B28" s="26"/>
      <c r="C28" s="27">
        <v>450000</v>
      </c>
      <c r="D28" s="27"/>
      <c r="E28" s="27">
        <v>4034848950</v>
      </c>
      <c r="F28" s="27"/>
      <c r="G28" s="27">
        <v>2031793193</v>
      </c>
      <c r="H28" s="27"/>
      <c r="I28" s="27">
        <f t="shared" si="0"/>
        <v>2003055757</v>
      </c>
      <c r="J28" s="27"/>
      <c r="K28" s="27">
        <v>450000</v>
      </c>
      <c r="L28" s="27"/>
      <c r="M28" s="27">
        <v>4034848950</v>
      </c>
      <c r="N28" s="27"/>
      <c r="O28" s="27">
        <v>2031793193</v>
      </c>
      <c r="P28" s="27"/>
      <c r="Q28" s="27">
        <f t="shared" si="1"/>
        <v>2003055757</v>
      </c>
    </row>
    <row r="29" spans="1:17" ht="21" x14ac:dyDescent="0.2">
      <c r="A29" s="4" t="s">
        <v>16</v>
      </c>
      <c r="B29" s="26"/>
      <c r="C29" s="27">
        <v>34820</v>
      </c>
      <c r="D29" s="27"/>
      <c r="E29" s="27">
        <v>242630503877</v>
      </c>
      <c r="F29" s="27"/>
      <c r="G29" s="27">
        <v>227640691375</v>
      </c>
      <c r="H29" s="27"/>
      <c r="I29" s="27">
        <f t="shared" si="0"/>
        <v>14989812502</v>
      </c>
      <c r="J29" s="27"/>
      <c r="K29" s="27">
        <v>34820</v>
      </c>
      <c r="L29" s="27"/>
      <c r="M29" s="27">
        <v>242630503877</v>
      </c>
      <c r="N29" s="27"/>
      <c r="O29" s="27">
        <v>227640691375</v>
      </c>
      <c r="P29" s="27"/>
      <c r="Q29" s="27">
        <f t="shared" si="1"/>
        <v>14989812502</v>
      </c>
    </row>
    <row r="30" spans="1:17" ht="21" x14ac:dyDescent="0.2">
      <c r="A30" s="4" t="s">
        <v>102</v>
      </c>
      <c r="B30" s="26"/>
      <c r="C30" s="27">
        <v>297500</v>
      </c>
      <c r="D30" s="27"/>
      <c r="E30" s="27">
        <v>8753604300</v>
      </c>
      <c r="F30" s="27"/>
      <c r="G30" s="27">
        <v>5657930239</v>
      </c>
      <c r="H30" s="27"/>
      <c r="I30" s="27">
        <f t="shared" si="0"/>
        <v>3095674061</v>
      </c>
      <c r="J30" s="27"/>
      <c r="K30" s="27">
        <v>297500</v>
      </c>
      <c r="L30" s="27"/>
      <c r="M30" s="27">
        <v>8753604300</v>
      </c>
      <c r="N30" s="27"/>
      <c r="O30" s="27">
        <v>5657930239</v>
      </c>
      <c r="P30" s="27"/>
      <c r="Q30" s="27">
        <f t="shared" si="1"/>
        <v>3095674061</v>
      </c>
    </row>
    <row r="31" spans="1:17" ht="21" x14ac:dyDescent="0.2">
      <c r="A31" s="4" t="s">
        <v>58</v>
      </c>
      <c r="B31" s="26"/>
      <c r="C31" s="27">
        <v>5412018</v>
      </c>
      <c r="D31" s="27"/>
      <c r="E31" s="27">
        <v>82257394177</v>
      </c>
      <c r="F31" s="27"/>
      <c r="G31" s="27">
        <v>90434715245</v>
      </c>
      <c r="H31" s="27"/>
      <c r="I31" s="27">
        <f t="shared" si="0"/>
        <v>-8177321068</v>
      </c>
      <c r="J31" s="27"/>
      <c r="K31" s="27">
        <v>5412018</v>
      </c>
      <c r="L31" s="27"/>
      <c r="M31" s="27">
        <v>82257394177</v>
      </c>
      <c r="N31" s="27"/>
      <c r="O31" s="27">
        <v>90434715245</v>
      </c>
      <c r="P31" s="27"/>
      <c r="Q31" s="27">
        <f t="shared" si="1"/>
        <v>-8177321068</v>
      </c>
    </row>
    <row r="32" spans="1:17" ht="21" x14ac:dyDescent="0.2">
      <c r="A32" s="4" t="s">
        <v>84</v>
      </c>
      <c r="B32" s="26"/>
      <c r="C32" s="27">
        <v>188654235</v>
      </c>
      <c r="D32" s="27"/>
      <c r="E32" s="27">
        <v>391941341410</v>
      </c>
      <c r="F32" s="27"/>
      <c r="G32" s="27">
        <v>338869858296</v>
      </c>
      <c r="H32" s="27"/>
      <c r="I32" s="27">
        <f t="shared" si="0"/>
        <v>53071483114</v>
      </c>
      <c r="J32" s="27"/>
      <c r="K32" s="27">
        <v>188654235</v>
      </c>
      <c r="L32" s="27"/>
      <c r="M32" s="27">
        <v>391941341410</v>
      </c>
      <c r="N32" s="27"/>
      <c r="O32" s="27">
        <v>338869858296</v>
      </c>
      <c r="P32" s="27"/>
      <c r="Q32" s="27">
        <f t="shared" si="1"/>
        <v>53071483114</v>
      </c>
    </row>
    <row r="33" spans="1:17" ht="21" x14ac:dyDescent="0.2">
      <c r="A33" s="4" t="s">
        <v>119</v>
      </c>
      <c r="B33" s="26"/>
      <c r="C33" s="27">
        <v>571500</v>
      </c>
      <c r="D33" s="27"/>
      <c r="E33" s="27">
        <v>26956324834</v>
      </c>
      <c r="F33" s="27"/>
      <c r="G33" s="27">
        <v>24311376201</v>
      </c>
      <c r="H33" s="27"/>
      <c r="I33" s="27">
        <f t="shared" si="0"/>
        <v>2644948633</v>
      </c>
      <c r="J33" s="27"/>
      <c r="K33" s="27">
        <v>571500</v>
      </c>
      <c r="L33" s="27"/>
      <c r="M33" s="27">
        <v>26956324834</v>
      </c>
      <c r="N33" s="27"/>
      <c r="O33" s="27">
        <v>24311376201</v>
      </c>
      <c r="P33" s="27"/>
      <c r="Q33" s="27">
        <f t="shared" si="1"/>
        <v>2644948633</v>
      </c>
    </row>
    <row r="34" spans="1:17" s="49" customFormat="1" ht="21" x14ac:dyDescent="0.2">
      <c r="A34" s="4" t="s">
        <v>68</v>
      </c>
      <c r="B34" s="26"/>
      <c r="C34" s="27">
        <v>62100967</v>
      </c>
      <c r="D34" s="27"/>
      <c r="E34" s="27">
        <v>109202963790</v>
      </c>
      <c r="F34" s="27"/>
      <c r="G34" s="27">
        <v>102907524834</v>
      </c>
      <c r="H34" s="27"/>
      <c r="I34" s="27">
        <f t="shared" si="0"/>
        <v>6295438956</v>
      </c>
      <c r="J34" s="27"/>
      <c r="K34" s="27">
        <v>62100967</v>
      </c>
      <c r="L34" s="27"/>
      <c r="M34" s="27">
        <v>109202963790</v>
      </c>
      <c r="N34" s="27"/>
      <c r="O34" s="27">
        <v>102907524834</v>
      </c>
      <c r="P34" s="27"/>
      <c r="Q34" s="27">
        <f t="shared" si="1"/>
        <v>6295438956</v>
      </c>
    </row>
    <row r="35" spans="1:17" s="49" customFormat="1" ht="21" x14ac:dyDescent="0.2">
      <c r="A35" s="4" t="s">
        <v>63</v>
      </c>
      <c r="B35" s="26"/>
      <c r="C35" s="27">
        <v>4413885</v>
      </c>
      <c r="D35" s="27"/>
      <c r="E35" s="27">
        <v>74765085428</v>
      </c>
      <c r="F35" s="27"/>
      <c r="G35" s="27">
        <v>73284865089</v>
      </c>
      <c r="H35" s="27"/>
      <c r="I35" s="27">
        <f t="shared" si="0"/>
        <v>1480220339</v>
      </c>
      <c r="J35" s="27"/>
      <c r="K35" s="27">
        <v>4413885</v>
      </c>
      <c r="L35" s="27"/>
      <c r="M35" s="27">
        <v>74765085428</v>
      </c>
      <c r="N35" s="27"/>
      <c r="O35" s="27">
        <v>73284865089</v>
      </c>
      <c r="P35" s="27"/>
      <c r="Q35" s="27">
        <f t="shared" si="1"/>
        <v>1480220339</v>
      </c>
    </row>
    <row r="36" spans="1:17" s="49" customFormat="1" ht="21" x14ac:dyDescent="0.2">
      <c r="A36" s="4" t="s">
        <v>85</v>
      </c>
      <c r="B36" s="26"/>
      <c r="C36" s="27">
        <v>96828734</v>
      </c>
      <c r="D36" s="27"/>
      <c r="E36" s="27">
        <v>277592507147</v>
      </c>
      <c r="F36" s="27"/>
      <c r="G36" s="27">
        <v>281848947118</v>
      </c>
      <c r="H36" s="27"/>
      <c r="I36" s="27">
        <f t="shared" si="0"/>
        <v>-4256439971</v>
      </c>
      <c r="J36" s="27"/>
      <c r="K36" s="27">
        <v>96828734</v>
      </c>
      <c r="L36" s="27"/>
      <c r="M36" s="27">
        <v>277592507147</v>
      </c>
      <c r="N36" s="27"/>
      <c r="O36" s="27">
        <v>281848947118</v>
      </c>
      <c r="P36" s="27"/>
      <c r="Q36" s="27">
        <f t="shared" si="1"/>
        <v>-4256439971</v>
      </c>
    </row>
    <row r="37" spans="1:17" s="49" customFormat="1" ht="21" x14ac:dyDescent="0.2">
      <c r="A37" s="4" t="s">
        <v>105</v>
      </c>
      <c r="B37" s="26"/>
      <c r="C37" s="27">
        <v>1600000</v>
      </c>
      <c r="D37" s="27"/>
      <c r="E37" s="27">
        <v>27578923200</v>
      </c>
      <c r="F37" s="27"/>
      <c r="G37" s="27">
        <v>21941504812</v>
      </c>
      <c r="H37" s="27"/>
      <c r="I37" s="27">
        <f t="shared" si="0"/>
        <v>5637418388</v>
      </c>
      <c r="J37" s="27"/>
      <c r="K37" s="27">
        <v>1600000</v>
      </c>
      <c r="L37" s="27"/>
      <c r="M37" s="27">
        <v>27578923200</v>
      </c>
      <c r="N37" s="27"/>
      <c r="O37" s="27">
        <v>21941504812</v>
      </c>
      <c r="P37" s="27"/>
      <c r="Q37" s="27">
        <f t="shared" si="1"/>
        <v>5637418388</v>
      </c>
    </row>
    <row r="38" spans="1:17" s="49" customFormat="1" ht="21" x14ac:dyDescent="0.2">
      <c r="A38" s="4" t="s">
        <v>81</v>
      </c>
      <c r="B38" s="26"/>
      <c r="C38" s="27">
        <v>78041297</v>
      </c>
      <c r="D38" s="27"/>
      <c r="E38" s="27">
        <v>377799752747</v>
      </c>
      <c r="F38" s="27"/>
      <c r="G38" s="27">
        <v>327685042218</v>
      </c>
      <c r="H38" s="27"/>
      <c r="I38" s="27">
        <f t="shared" si="0"/>
        <v>50114710529</v>
      </c>
      <c r="J38" s="27"/>
      <c r="K38" s="27">
        <v>78041297</v>
      </c>
      <c r="L38" s="27"/>
      <c r="M38" s="27">
        <v>377799752747</v>
      </c>
      <c r="N38" s="27"/>
      <c r="O38" s="27">
        <v>327685042218</v>
      </c>
      <c r="P38" s="27"/>
      <c r="Q38" s="27">
        <f t="shared" si="1"/>
        <v>50114710529</v>
      </c>
    </row>
    <row r="39" spans="1:17" s="49" customFormat="1" ht="21" x14ac:dyDescent="0.2">
      <c r="A39" s="4" t="s">
        <v>80</v>
      </c>
      <c r="B39" s="26"/>
      <c r="C39" s="27">
        <v>4384467</v>
      </c>
      <c r="D39" s="27"/>
      <c r="E39" s="27">
        <v>71477422510</v>
      </c>
      <c r="F39" s="27"/>
      <c r="G39" s="27">
        <v>69690267698</v>
      </c>
      <c r="H39" s="27"/>
      <c r="I39" s="27">
        <f t="shared" si="0"/>
        <v>1787154812</v>
      </c>
      <c r="J39" s="27"/>
      <c r="K39" s="27">
        <v>4384467</v>
      </c>
      <c r="L39" s="27"/>
      <c r="M39" s="27">
        <v>71477422510</v>
      </c>
      <c r="N39" s="27"/>
      <c r="O39" s="27">
        <v>69690267698</v>
      </c>
      <c r="P39" s="27"/>
      <c r="Q39" s="27">
        <f t="shared" si="1"/>
        <v>1787154812</v>
      </c>
    </row>
    <row r="40" spans="1:17" ht="21" x14ac:dyDescent="0.2">
      <c r="A40" s="4" t="s">
        <v>79</v>
      </c>
      <c r="B40" s="26"/>
      <c r="C40" s="27">
        <v>28480000</v>
      </c>
      <c r="D40" s="27"/>
      <c r="E40" s="27">
        <v>183169219680</v>
      </c>
      <c r="F40" s="27"/>
      <c r="G40" s="27">
        <v>165671494413</v>
      </c>
      <c r="H40" s="27"/>
      <c r="I40" s="27">
        <f t="shared" si="0"/>
        <v>17497725267</v>
      </c>
      <c r="J40" s="27"/>
      <c r="K40" s="27">
        <v>28480000</v>
      </c>
      <c r="L40" s="27"/>
      <c r="M40" s="27">
        <v>183169219680</v>
      </c>
      <c r="N40" s="27"/>
      <c r="O40" s="27">
        <v>165671494413</v>
      </c>
      <c r="P40" s="27"/>
      <c r="Q40" s="27">
        <f t="shared" si="1"/>
        <v>17497725267</v>
      </c>
    </row>
    <row r="41" spans="1:17" ht="21" x14ac:dyDescent="0.2">
      <c r="A41" s="4" t="s">
        <v>104</v>
      </c>
      <c r="C41" s="27">
        <v>250000</v>
      </c>
      <c r="E41" s="27">
        <v>2500035750</v>
      </c>
      <c r="G41" s="27">
        <v>1701793822</v>
      </c>
      <c r="I41" s="27">
        <f t="shared" si="0"/>
        <v>798241928</v>
      </c>
      <c r="K41" s="27">
        <v>250000</v>
      </c>
      <c r="M41" s="27">
        <v>2500035750</v>
      </c>
      <c r="O41" s="27">
        <v>1701793822</v>
      </c>
      <c r="Q41" s="27">
        <f t="shared" si="1"/>
        <v>798241928</v>
      </c>
    </row>
    <row r="42" spans="1:17" ht="21" x14ac:dyDescent="0.2">
      <c r="A42" s="4" t="s">
        <v>62</v>
      </c>
      <c r="C42" s="27">
        <v>306648489</v>
      </c>
      <c r="E42" s="27">
        <v>877892919812</v>
      </c>
      <c r="G42" s="27">
        <v>862956547243</v>
      </c>
      <c r="I42" s="27">
        <f t="shared" si="0"/>
        <v>14936372569</v>
      </c>
      <c r="K42" s="27">
        <v>306648489</v>
      </c>
      <c r="M42" s="27">
        <v>877892919812</v>
      </c>
      <c r="O42" s="27">
        <v>862956547243</v>
      </c>
      <c r="Q42" s="27">
        <f t="shared" si="1"/>
        <v>14936372569</v>
      </c>
    </row>
    <row r="43" spans="1:17" ht="21.75" thickBot="1" x14ac:dyDescent="0.25">
      <c r="A43" s="4" t="s">
        <v>67</v>
      </c>
      <c r="C43" s="27">
        <v>116401012</v>
      </c>
      <c r="E43" s="27">
        <v>552970567751</v>
      </c>
      <c r="G43" s="27">
        <v>496296431394</v>
      </c>
      <c r="I43" s="27">
        <f t="shared" si="0"/>
        <v>56674136357</v>
      </c>
      <c r="K43" s="27">
        <v>116401012</v>
      </c>
      <c r="M43" s="27">
        <v>552970567751</v>
      </c>
      <c r="O43" s="27">
        <v>496296431394</v>
      </c>
      <c r="Q43" s="27">
        <f t="shared" si="1"/>
        <v>56674136357</v>
      </c>
    </row>
    <row r="44" spans="1:17" s="73" customFormat="1" ht="21.75" thickBot="1" x14ac:dyDescent="0.25">
      <c r="E44" s="74">
        <f>SUM(E8:E43)</f>
        <v>7851141536676</v>
      </c>
      <c r="G44" s="74">
        <f>SUM(G8:G43)</f>
        <v>7439188113956</v>
      </c>
      <c r="I44" s="74">
        <f>SUM(I8:I43)</f>
        <v>411953422720</v>
      </c>
      <c r="K44" s="73" t="s">
        <v>18</v>
      </c>
      <c r="M44" s="74">
        <f>SUM(M8:M43)</f>
        <v>7851141536676</v>
      </c>
      <c r="O44" s="74">
        <f>SUM(O8:O43)</f>
        <v>7439188113956</v>
      </c>
      <c r="Q44" s="75">
        <f>SUM(Q8:Q43)</f>
        <v>411953422720</v>
      </c>
    </row>
    <row r="45" spans="1:17" ht="19.5" thickTop="1" x14ac:dyDescent="0.2"/>
    <row r="46" spans="1:17" x14ac:dyDescent="0.2">
      <c r="G46" s="51"/>
    </row>
  </sheetData>
  <mergeCells count="7">
    <mergeCell ref="A1:Q1"/>
    <mergeCell ref="A2:Q2"/>
    <mergeCell ref="A3:Q3"/>
    <mergeCell ref="A4:Q4"/>
    <mergeCell ref="A6:A7"/>
    <mergeCell ref="C6:I6"/>
    <mergeCell ref="K6:Q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C458FB-D64A-4B1F-AA28-01BC909206F3}">
  <dimension ref="A2:T14"/>
  <sheetViews>
    <sheetView rightToLeft="1" workbookViewId="0">
      <selection activeCell="E15" sqref="E15"/>
    </sheetView>
  </sheetViews>
  <sheetFormatPr defaultRowHeight="22.5" x14ac:dyDescent="0.2"/>
  <cols>
    <col min="1" max="1" width="24.75" style="5" bestFit="1" customWidth="1"/>
    <col min="2" max="2" width="0.875" style="5" customWidth="1"/>
    <col min="3" max="3" width="18" style="5" bestFit="1" customWidth="1"/>
    <col min="4" max="4" width="0.875" style="5" customWidth="1"/>
    <col min="5" max="5" width="18.5" style="5" bestFit="1" customWidth="1"/>
    <col min="6" max="6" width="0.875" style="5" customWidth="1"/>
    <col min="7" max="7" width="18.5" style="5" bestFit="1" customWidth="1"/>
    <col min="8" max="8" width="0.875" style="5" customWidth="1"/>
    <col min="9" max="9" width="18" style="5" bestFit="1" customWidth="1"/>
    <col min="10" max="10" width="0.875" style="5" customWidth="1"/>
    <col min="11" max="11" width="18.25" style="5" bestFit="1" customWidth="1"/>
    <col min="12" max="12" width="0.875" style="5" customWidth="1"/>
    <col min="13" max="13" width="8" style="5" customWidth="1"/>
    <col min="14" max="16384" width="9" style="5"/>
  </cols>
  <sheetData>
    <row r="2" spans="1:20" ht="24" x14ac:dyDescent="0.2">
      <c r="A2" s="62" t="str">
        <f>+سهام!A2</f>
        <v>صندوق سرمایه‌گذاری بخشی صنایع مفید - خودران</v>
      </c>
      <c r="B2" s="62" t="s">
        <v>0</v>
      </c>
      <c r="C2" s="62" t="s">
        <v>0</v>
      </c>
      <c r="D2" s="62" t="s">
        <v>0</v>
      </c>
      <c r="E2" s="62" t="s">
        <v>0</v>
      </c>
      <c r="F2" s="62" t="s">
        <v>0</v>
      </c>
      <c r="G2" s="62" t="s">
        <v>0</v>
      </c>
      <c r="H2" s="62" t="s">
        <v>0</v>
      </c>
      <c r="I2" s="62" t="s">
        <v>0</v>
      </c>
      <c r="J2" s="62" t="s">
        <v>0</v>
      </c>
      <c r="K2" s="62" t="s">
        <v>0</v>
      </c>
    </row>
    <row r="3" spans="1:20" ht="24" x14ac:dyDescent="0.2">
      <c r="A3" s="62" t="s">
        <v>1</v>
      </c>
      <c r="B3" s="62" t="s">
        <v>1</v>
      </c>
      <c r="C3" s="62" t="s">
        <v>1</v>
      </c>
      <c r="D3" s="62" t="s">
        <v>1</v>
      </c>
      <c r="E3" s="62" t="s">
        <v>1</v>
      </c>
      <c r="F3" s="62" t="s">
        <v>1</v>
      </c>
      <c r="G3" s="62" t="s">
        <v>1</v>
      </c>
      <c r="H3" s="62" t="s">
        <v>1</v>
      </c>
      <c r="I3" s="62" t="s">
        <v>1</v>
      </c>
      <c r="J3" s="62" t="s">
        <v>1</v>
      </c>
      <c r="K3" s="62" t="s">
        <v>1</v>
      </c>
    </row>
    <row r="4" spans="1:20" ht="24" x14ac:dyDescent="0.2">
      <c r="A4" s="62" t="str">
        <f>+سهام!A4</f>
        <v>برای ماه منتهی به 1403/10/30</v>
      </c>
      <c r="B4" s="62" t="s">
        <v>19</v>
      </c>
      <c r="C4" s="62" t="s">
        <v>19</v>
      </c>
      <c r="D4" s="62" t="s">
        <v>19</v>
      </c>
      <c r="E4" s="62" t="s">
        <v>19</v>
      </c>
      <c r="F4" s="62" t="s">
        <v>19</v>
      </c>
      <c r="G4" s="62" t="s">
        <v>19</v>
      </c>
      <c r="H4" s="62" t="s">
        <v>19</v>
      </c>
      <c r="I4" s="62" t="s">
        <v>19</v>
      </c>
      <c r="J4" s="62" t="s">
        <v>19</v>
      </c>
      <c r="K4" s="62" t="s">
        <v>19</v>
      </c>
    </row>
    <row r="5" spans="1:20" ht="25.5" x14ac:dyDescent="0.2">
      <c r="A5" s="63" t="s">
        <v>20</v>
      </c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</row>
    <row r="6" spans="1:20" ht="24.75" thickBot="1" x14ac:dyDescent="0.25">
      <c r="A6" s="64" t="s">
        <v>21</v>
      </c>
      <c r="C6" s="6" t="s">
        <v>6</v>
      </c>
      <c r="E6" s="64" t="s">
        <v>5</v>
      </c>
      <c r="F6" s="64" t="s">
        <v>5</v>
      </c>
      <c r="G6" s="64" t="s">
        <v>5</v>
      </c>
      <c r="I6" s="64" t="s">
        <v>98</v>
      </c>
      <c r="J6" s="64" t="s">
        <v>4</v>
      </c>
      <c r="K6" s="64" t="s">
        <v>4</v>
      </c>
    </row>
    <row r="7" spans="1:20" ht="24.75" thickBot="1" x14ac:dyDescent="0.25">
      <c r="A7" s="64" t="s">
        <v>21</v>
      </c>
      <c r="C7" s="6" t="s">
        <v>22</v>
      </c>
      <c r="E7" s="6" t="s">
        <v>23</v>
      </c>
      <c r="G7" s="6" t="s">
        <v>24</v>
      </c>
      <c r="I7" s="6" t="s">
        <v>22</v>
      </c>
      <c r="K7" s="6" t="s">
        <v>25</v>
      </c>
    </row>
    <row r="8" spans="1:20" ht="24" x14ac:dyDescent="0.2">
      <c r="A8" s="7" t="s">
        <v>26</v>
      </c>
      <c r="C8" s="8">
        <v>3762395458</v>
      </c>
      <c r="E8" s="8">
        <v>1118683279797</v>
      </c>
      <c r="F8" s="8"/>
      <c r="G8" s="8">
        <v>1118682882232</v>
      </c>
      <c r="I8" s="8">
        <f>+C8+E8-G8</f>
        <v>3762793023</v>
      </c>
      <c r="K8" s="9">
        <v>4.736615034683575E-4</v>
      </c>
    </row>
    <row r="9" spans="1:20" ht="24.75" thickBot="1" x14ac:dyDescent="0.25">
      <c r="A9" s="7" t="s">
        <v>27</v>
      </c>
      <c r="C9" s="8">
        <v>523333</v>
      </c>
      <c r="E9" s="8">
        <v>2141</v>
      </c>
      <c r="F9" s="8"/>
      <c r="G9" s="8">
        <v>0</v>
      </c>
      <c r="I9" s="8">
        <f>+C9+E9-G9</f>
        <v>525474</v>
      </c>
      <c r="K9" s="9">
        <v>6.6146823211416297E-8</v>
      </c>
    </row>
    <row r="10" spans="1:20" ht="24.75" thickBot="1" x14ac:dyDescent="0.25">
      <c r="A10" s="5" t="s">
        <v>18</v>
      </c>
      <c r="C10" s="48">
        <f>SUM(C8:C9)</f>
        <v>3762918791</v>
      </c>
      <c r="D10" s="7"/>
      <c r="E10" s="48">
        <f>SUM(E8:E9)</f>
        <v>1118683281938</v>
      </c>
      <c r="F10" s="7"/>
      <c r="G10" s="48">
        <f>SUM(G8:G9)</f>
        <v>1118682882232</v>
      </c>
      <c r="H10" s="7"/>
      <c r="I10" s="48">
        <f>SUM(I8:I9)</f>
        <v>3763318497</v>
      </c>
      <c r="J10" s="7"/>
      <c r="K10" s="57">
        <f>SUM(K8:K9)</f>
        <v>4.7372765029156892E-4</v>
      </c>
      <c r="L10" s="7"/>
      <c r="M10" s="7"/>
    </row>
    <row r="11" spans="1:20" ht="23.25" thickTop="1" x14ac:dyDescent="0.2"/>
    <row r="12" spans="1:20" x14ac:dyDescent="0.45">
      <c r="C12" s="8"/>
      <c r="I12" s="35"/>
    </row>
    <row r="13" spans="1:20" x14ac:dyDescent="0.2">
      <c r="C13" s="8"/>
      <c r="I13" s="8"/>
    </row>
    <row r="14" spans="1:20" x14ac:dyDescent="0.2">
      <c r="C14" s="8"/>
      <c r="K14" s="8"/>
    </row>
  </sheetData>
  <mergeCells count="7">
    <mergeCell ref="A2:K2"/>
    <mergeCell ref="A3:K3"/>
    <mergeCell ref="A4:K4"/>
    <mergeCell ref="A5:T5"/>
    <mergeCell ref="A6:A7"/>
    <mergeCell ref="E6:G6"/>
    <mergeCell ref="I6:K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A1F39B-E8C2-4784-B9D2-77FA37691CB7}">
  <dimension ref="A2:G17"/>
  <sheetViews>
    <sheetView rightToLeft="1" tabSelected="1" workbookViewId="0">
      <selection activeCell="C9" sqref="C9"/>
    </sheetView>
  </sheetViews>
  <sheetFormatPr defaultRowHeight="18.75" x14ac:dyDescent="0.45"/>
  <cols>
    <col min="1" max="1" width="20.875" style="29" bestFit="1" customWidth="1"/>
    <col min="2" max="2" width="0.875" style="29" customWidth="1"/>
    <col min="3" max="3" width="20.125" style="29" customWidth="1"/>
    <col min="4" max="4" width="0.875" style="29" customWidth="1"/>
    <col min="5" max="5" width="20.125" style="29" customWidth="1"/>
    <col min="6" max="6" width="0.875" style="29" customWidth="1"/>
    <col min="7" max="7" width="28" style="29" customWidth="1"/>
    <col min="8" max="8" width="0.875" style="29" customWidth="1"/>
    <col min="9" max="9" width="8" style="29" customWidth="1"/>
    <col min="10" max="16384" width="9" style="29"/>
  </cols>
  <sheetData>
    <row r="2" spans="1:7" ht="26.25" x14ac:dyDescent="0.45">
      <c r="A2" s="65" t="str">
        <f>+سهام!A2</f>
        <v>صندوق سرمایه‌گذاری بخشی صنایع مفید - خودران</v>
      </c>
      <c r="B2" s="65" t="s">
        <v>0</v>
      </c>
      <c r="C2" s="65" t="s">
        <v>0</v>
      </c>
      <c r="D2" s="65" t="s">
        <v>0</v>
      </c>
      <c r="E2" s="65" t="s">
        <v>0</v>
      </c>
      <c r="F2" s="65" t="s">
        <v>0</v>
      </c>
      <c r="G2" s="65" t="s">
        <v>0</v>
      </c>
    </row>
    <row r="3" spans="1:7" ht="26.25" x14ac:dyDescent="0.45">
      <c r="A3" s="65" t="s">
        <v>28</v>
      </c>
      <c r="B3" s="65" t="s">
        <v>28</v>
      </c>
      <c r="C3" s="65" t="s">
        <v>28</v>
      </c>
      <c r="D3" s="65" t="s">
        <v>28</v>
      </c>
      <c r="E3" s="65" t="s">
        <v>28</v>
      </c>
      <c r="F3" s="65" t="s">
        <v>28</v>
      </c>
      <c r="G3" s="65" t="s">
        <v>28</v>
      </c>
    </row>
    <row r="4" spans="1:7" ht="26.25" x14ac:dyDescent="0.45">
      <c r="A4" s="65" t="str">
        <f>+سهام!A4</f>
        <v>برای ماه منتهی به 1403/10/30</v>
      </c>
      <c r="B4" s="65" t="s">
        <v>2</v>
      </c>
      <c r="C4" s="65" t="s">
        <v>2</v>
      </c>
      <c r="D4" s="65" t="s">
        <v>2</v>
      </c>
      <c r="E4" s="65" t="s">
        <v>2</v>
      </c>
      <c r="F4" s="65" t="s">
        <v>2</v>
      </c>
      <c r="G4" s="65" t="s">
        <v>2</v>
      </c>
    </row>
    <row r="6" spans="1:7" ht="27" thickBot="1" x14ac:dyDescent="0.5">
      <c r="A6" s="10" t="s">
        <v>32</v>
      </c>
      <c r="C6" s="52" t="s">
        <v>22</v>
      </c>
      <c r="E6" s="10" t="s">
        <v>49</v>
      </c>
      <c r="G6" s="10" t="s">
        <v>13</v>
      </c>
    </row>
    <row r="7" spans="1:7" ht="21" x14ac:dyDescent="0.45">
      <c r="A7" s="11" t="s">
        <v>56</v>
      </c>
      <c r="C7" s="16">
        <f>+'درآمد سرمایه‌گذاری در سهام'!I44</f>
        <v>467475261563</v>
      </c>
      <c r="D7" s="12"/>
      <c r="E7" s="31">
        <f>+C7/$C$10</f>
        <v>0.99633016523276163</v>
      </c>
      <c r="F7" s="12"/>
      <c r="G7" s="31">
        <v>5.8845924788511611E-2</v>
      </c>
    </row>
    <row r="8" spans="1:7" ht="21" x14ac:dyDescent="0.45">
      <c r="A8" s="11" t="s">
        <v>57</v>
      </c>
      <c r="C8" s="16">
        <f>+'درآمد سپرده بانکی'!E10</f>
        <v>1689281938</v>
      </c>
      <c r="D8" s="12"/>
      <c r="E8" s="31">
        <f t="shared" ref="E8:E9" si="0">+C8/$C$10</f>
        <v>3.6003671013197275E-3</v>
      </c>
      <c r="F8" s="12"/>
      <c r="G8" s="31">
        <v>2.1264731215459698E-4</v>
      </c>
    </row>
    <row r="9" spans="1:7" ht="21.75" thickBot="1" x14ac:dyDescent="0.5">
      <c r="A9" s="11" t="s">
        <v>110</v>
      </c>
      <c r="C9" s="16">
        <f>+'سایر درآمدها'!C9</f>
        <v>32594030</v>
      </c>
      <c r="D9" s="12"/>
      <c r="E9" s="31">
        <f t="shared" si="0"/>
        <v>6.9467665918670498E-5</v>
      </c>
      <c r="F9" s="12"/>
      <c r="G9" s="31">
        <v>4.1029461784171982E-6</v>
      </c>
    </row>
    <row r="10" spans="1:7" ht="21.75" thickBot="1" x14ac:dyDescent="0.5">
      <c r="A10" s="29" t="s">
        <v>18</v>
      </c>
      <c r="C10" s="54">
        <f>SUM(C7:C9)</f>
        <v>469197137531</v>
      </c>
      <c r="D10" s="11"/>
      <c r="E10" s="55">
        <f>SUM(E7:E9)</f>
        <v>1</v>
      </c>
      <c r="F10" s="11"/>
      <c r="G10" s="56">
        <f>SUM(G7:G9)</f>
        <v>5.9062675046844627E-2</v>
      </c>
    </row>
    <row r="11" spans="1:7" ht="19.5" thickTop="1" x14ac:dyDescent="0.45">
      <c r="C11" s="53"/>
    </row>
    <row r="12" spans="1:7" x14ac:dyDescent="0.45">
      <c r="G12" s="35"/>
    </row>
    <row r="13" spans="1:7" x14ac:dyDescent="0.45">
      <c r="C13" s="35"/>
      <c r="G13" s="34"/>
    </row>
    <row r="14" spans="1:7" x14ac:dyDescent="0.45">
      <c r="C14" s="36"/>
      <c r="G14" s="34"/>
    </row>
    <row r="15" spans="1:7" x14ac:dyDescent="0.45">
      <c r="C15" s="36"/>
    </row>
    <row r="16" spans="1:7" x14ac:dyDescent="0.45">
      <c r="C16" s="30"/>
    </row>
    <row r="17" spans="3:3" x14ac:dyDescent="0.45">
      <c r="C17" s="30"/>
    </row>
  </sheetData>
  <mergeCells count="3">
    <mergeCell ref="A2:G2"/>
    <mergeCell ref="A3:G3"/>
    <mergeCell ref="A4:G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188CA0-0039-458C-872A-640EA66ED8E9}">
  <dimension ref="A2:U45"/>
  <sheetViews>
    <sheetView rightToLeft="1" topLeftCell="A25" zoomScale="95" zoomScaleNormal="95" workbookViewId="0">
      <selection activeCell="C31" sqref="C31"/>
    </sheetView>
  </sheetViews>
  <sheetFormatPr defaultRowHeight="18.75" x14ac:dyDescent="0.45"/>
  <cols>
    <col min="1" max="1" width="24.25" style="33" bestFit="1" customWidth="1"/>
    <col min="2" max="2" width="0.875" style="33" customWidth="1"/>
    <col min="3" max="3" width="19.25" style="33" customWidth="1"/>
    <col min="4" max="4" width="0.875" style="33" customWidth="1"/>
    <col min="5" max="5" width="19.25" style="33" customWidth="1"/>
    <col min="6" max="6" width="0.875" style="33" customWidth="1"/>
    <col min="7" max="7" width="19.25" style="33" customWidth="1"/>
    <col min="8" max="8" width="0.875" style="33" customWidth="1"/>
    <col min="9" max="9" width="19.25" style="33" customWidth="1"/>
    <col min="10" max="10" width="0.875" style="33" customWidth="1"/>
    <col min="11" max="11" width="20.125" style="33" customWidth="1"/>
    <col min="12" max="12" width="0.875" style="33" customWidth="1"/>
    <col min="13" max="13" width="19.25" style="33" customWidth="1"/>
    <col min="14" max="14" width="0.875" style="33" customWidth="1"/>
    <col min="15" max="15" width="20.125" style="33" customWidth="1"/>
    <col min="16" max="16" width="0.875" style="33" customWidth="1"/>
    <col min="17" max="17" width="19.25" style="33" customWidth="1"/>
    <col min="18" max="18" width="0.875" style="33" customWidth="1"/>
    <col min="19" max="19" width="20.125" style="33" customWidth="1"/>
    <col min="20" max="20" width="0.875" style="33" customWidth="1"/>
    <col min="21" max="21" width="20.125" style="33" customWidth="1"/>
    <col min="22" max="22" width="0.875" style="33" customWidth="1"/>
    <col min="23" max="23" width="8" style="33" customWidth="1"/>
    <col min="24" max="16384" width="9" style="33"/>
  </cols>
  <sheetData>
    <row r="2" spans="1:21" ht="26.25" x14ac:dyDescent="0.45">
      <c r="A2" s="65" t="str">
        <f>+سهام!A2</f>
        <v>صندوق سرمایه‌گذاری بخشی صنایع مفید - خودران</v>
      </c>
      <c r="B2" s="65" t="s">
        <v>0</v>
      </c>
      <c r="C2" s="65" t="s">
        <v>0</v>
      </c>
      <c r="D2" s="65" t="s">
        <v>0</v>
      </c>
      <c r="E2" s="65" t="s">
        <v>0</v>
      </c>
      <c r="F2" s="65" t="s">
        <v>0</v>
      </c>
      <c r="G2" s="65" t="s">
        <v>0</v>
      </c>
      <c r="H2" s="65" t="s">
        <v>0</v>
      </c>
      <c r="I2" s="65" t="s">
        <v>0</v>
      </c>
      <c r="J2" s="65" t="s">
        <v>0</v>
      </c>
      <c r="K2" s="65" t="s">
        <v>0</v>
      </c>
      <c r="L2" s="65" t="s">
        <v>0</v>
      </c>
      <c r="M2" s="65" t="s">
        <v>0</v>
      </c>
      <c r="N2" s="65" t="s">
        <v>0</v>
      </c>
      <c r="O2" s="65" t="s">
        <v>0</v>
      </c>
      <c r="P2" s="65" t="s">
        <v>0</v>
      </c>
      <c r="Q2" s="65" t="s">
        <v>0</v>
      </c>
      <c r="R2" s="65" t="s">
        <v>0</v>
      </c>
      <c r="S2" s="65" t="s">
        <v>0</v>
      </c>
      <c r="T2" s="65" t="s">
        <v>0</v>
      </c>
      <c r="U2" s="65" t="s">
        <v>0</v>
      </c>
    </row>
    <row r="3" spans="1:21" ht="26.25" x14ac:dyDescent="0.45">
      <c r="A3" s="65" t="s">
        <v>28</v>
      </c>
      <c r="B3" s="65" t="s">
        <v>28</v>
      </c>
      <c r="C3" s="65" t="s">
        <v>28</v>
      </c>
      <c r="D3" s="65" t="s">
        <v>28</v>
      </c>
      <c r="E3" s="65" t="s">
        <v>28</v>
      </c>
      <c r="F3" s="65" t="s">
        <v>28</v>
      </c>
      <c r="G3" s="65" t="s">
        <v>28</v>
      </c>
      <c r="H3" s="65" t="s">
        <v>28</v>
      </c>
      <c r="I3" s="65" t="s">
        <v>28</v>
      </c>
      <c r="J3" s="65" t="s">
        <v>28</v>
      </c>
      <c r="K3" s="65" t="s">
        <v>28</v>
      </c>
      <c r="L3" s="65" t="s">
        <v>28</v>
      </c>
      <c r="M3" s="65" t="s">
        <v>28</v>
      </c>
      <c r="N3" s="65" t="s">
        <v>28</v>
      </c>
      <c r="O3" s="65" t="s">
        <v>28</v>
      </c>
      <c r="P3" s="65" t="s">
        <v>28</v>
      </c>
      <c r="Q3" s="65" t="s">
        <v>28</v>
      </c>
      <c r="R3" s="65" t="s">
        <v>28</v>
      </c>
      <c r="S3" s="65" t="s">
        <v>28</v>
      </c>
      <c r="T3" s="65" t="s">
        <v>28</v>
      </c>
      <c r="U3" s="65" t="s">
        <v>28</v>
      </c>
    </row>
    <row r="4" spans="1:21" ht="26.25" x14ac:dyDescent="0.45">
      <c r="A4" s="65" t="str">
        <f>+سهام!A4</f>
        <v>برای ماه منتهی به 1403/10/30</v>
      </c>
      <c r="B4" s="65" t="s">
        <v>2</v>
      </c>
      <c r="C4" s="65" t="s">
        <v>2</v>
      </c>
      <c r="D4" s="65" t="s">
        <v>2</v>
      </c>
      <c r="E4" s="65" t="s">
        <v>2</v>
      </c>
      <c r="F4" s="65" t="s">
        <v>2</v>
      </c>
      <c r="G4" s="65" t="s">
        <v>2</v>
      </c>
      <c r="H4" s="65" t="s">
        <v>2</v>
      </c>
      <c r="I4" s="65" t="s">
        <v>2</v>
      </c>
      <c r="J4" s="65" t="s">
        <v>2</v>
      </c>
      <c r="K4" s="65" t="s">
        <v>2</v>
      </c>
      <c r="L4" s="65" t="s">
        <v>2</v>
      </c>
      <c r="M4" s="65" t="s">
        <v>2</v>
      </c>
      <c r="N4" s="65" t="s">
        <v>2</v>
      </c>
      <c r="O4" s="65" t="s">
        <v>2</v>
      </c>
      <c r="P4" s="65" t="s">
        <v>2</v>
      </c>
      <c r="Q4" s="65" t="s">
        <v>2</v>
      </c>
      <c r="R4" s="65" t="s">
        <v>2</v>
      </c>
      <c r="S4" s="65" t="s">
        <v>2</v>
      </c>
      <c r="T4" s="65" t="s">
        <v>2</v>
      </c>
      <c r="U4" s="65" t="s">
        <v>2</v>
      </c>
    </row>
    <row r="6" spans="1:21" ht="27" thickBot="1" x14ac:dyDescent="0.5">
      <c r="A6" s="66" t="s">
        <v>3</v>
      </c>
      <c r="C6" s="66" t="s">
        <v>30</v>
      </c>
      <c r="D6" s="66" t="s">
        <v>30</v>
      </c>
      <c r="E6" s="66" t="s">
        <v>30</v>
      </c>
      <c r="F6" s="66" t="s">
        <v>30</v>
      </c>
      <c r="G6" s="66" t="s">
        <v>30</v>
      </c>
      <c r="H6" s="66" t="s">
        <v>30</v>
      </c>
      <c r="I6" s="66" t="s">
        <v>30</v>
      </c>
      <c r="J6" s="66" t="s">
        <v>30</v>
      </c>
      <c r="K6" s="66" t="s">
        <v>30</v>
      </c>
      <c r="M6" s="66" t="s">
        <v>31</v>
      </c>
      <c r="N6" s="66" t="s">
        <v>31</v>
      </c>
      <c r="O6" s="66" t="s">
        <v>31</v>
      </c>
      <c r="P6" s="66" t="s">
        <v>31</v>
      </c>
      <c r="Q6" s="66" t="s">
        <v>31</v>
      </c>
      <c r="R6" s="66" t="s">
        <v>31</v>
      </c>
      <c r="S6" s="66" t="s">
        <v>31</v>
      </c>
      <c r="T6" s="66" t="s">
        <v>31</v>
      </c>
      <c r="U6" s="66" t="s">
        <v>31</v>
      </c>
    </row>
    <row r="7" spans="1:21" ht="27" thickBot="1" x14ac:dyDescent="0.5">
      <c r="A7" s="66" t="s">
        <v>3</v>
      </c>
      <c r="C7" s="42" t="s">
        <v>46</v>
      </c>
      <c r="E7" s="42" t="s">
        <v>47</v>
      </c>
      <c r="G7" s="42" t="s">
        <v>48</v>
      </c>
      <c r="I7" s="42" t="s">
        <v>22</v>
      </c>
      <c r="K7" s="42" t="s">
        <v>49</v>
      </c>
      <c r="M7" s="42" t="s">
        <v>46</v>
      </c>
      <c r="O7" s="42" t="s">
        <v>47</v>
      </c>
      <c r="Q7" s="42" t="s">
        <v>48</v>
      </c>
      <c r="S7" s="42" t="s">
        <v>22</v>
      </c>
      <c r="U7" s="42" t="s">
        <v>49</v>
      </c>
    </row>
    <row r="8" spans="1:21" ht="21" x14ac:dyDescent="0.55000000000000004">
      <c r="A8" s="47" t="s">
        <v>77</v>
      </c>
      <c r="C8" s="37">
        <v>3192930451</v>
      </c>
      <c r="D8" s="37"/>
      <c r="E8" s="37">
        <v>59711247948</v>
      </c>
      <c r="F8" s="37"/>
      <c r="G8" s="37">
        <v>13841095073</v>
      </c>
      <c r="H8" s="37"/>
      <c r="I8" s="37">
        <f>+G8+E8+C8</f>
        <v>76745273472</v>
      </c>
      <c r="J8" s="12"/>
      <c r="K8" s="31">
        <f>+I8/درآمدها!$C$10</f>
        <v>0.16356722437789684</v>
      </c>
      <c r="L8" s="12"/>
      <c r="M8" s="37">
        <v>3192930451</v>
      </c>
      <c r="N8" s="37"/>
      <c r="O8" s="37">
        <v>59711247948</v>
      </c>
      <c r="P8" s="37"/>
      <c r="Q8" s="37">
        <v>13841095073</v>
      </c>
      <c r="R8" s="37"/>
      <c r="S8" s="37">
        <f>+Q8+O8+M8</f>
        <v>76745273472</v>
      </c>
      <c r="T8" s="12"/>
      <c r="U8" s="31">
        <f>+S8/درآمدها!$C$10</f>
        <v>0.16356722437789684</v>
      </c>
    </row>
    <row r="9" spans="1:21" ht="21" x14ac:dyDescent="0.55000000000000004">
      <c r="A9" s="47" t="s">
        <v>71</v>
      </c>
      <c r="C9" s="37">
        <v>0</v>
      </c>
      <c r="D9" s="37"/>
      <c r="E9" s="37">
        <v>22787873447</v>
      </c>
      <c r="F9" s="37"/>
      <c r="G9" s="37">
        <v>277468032</v>
      </c>
      <c r="H9" s="37"/>
      <c r="I9" s="37">
        <f t="shared" ref="I9:I43" si="0">+G9+E9+C9</f>
        <v>23065341479</v>
      </c>
      <c r="J9" s="12"/>
      <c r="K9" s="31">
        <f>+I9/درآمدها!$C$10</f>
        <v>4.9159169214829379E-2</v>
      </c>
      <c r="L9" s="12"/>
      <c r="M9" s="37">
        <v>0</v>
      </c>
      <c r="N9" s="37"/>
      <c r="O9" s="37">
        <v>22787873447</v>
      </c>
      <c r="P9" s="37"/>
      <c r="Q9" s="37">
        <v>277468032</v>
      </c>
      <c r="R9" s="37"/>
      <c r="S9" s="37">
        <f t="shared" ref="S9:S43" si="1">+Q9+O9+M9</f>
        <v>23065341479</v>
      </c>
      <c r="T9" s="12"/>
      <c r="U9" s="31">
        <f>+S9/درآمدها!$C$10</f>
        <v>4.9159169214829379E-2</v>
      </c>
    </row>
    <row r="10" spans="1:21" ht="21" x14ac:dyDescent="0.55000000000000004">
      <c r="A10" s="47" t="s">
        <v>64</v>
      </c>
      <c r="C10" s="37">
        <v>0</v>
      </c>
      <c r="D10" s="37"/>
      <c r="E10" s="37">
        <v>-5339401816</v>
      </c>
      <c r="F10" s="37"/>
      <c r="G10" s="37">
        <v>-83038125</v>
      </c>
      <c r="H10" s="37"/>
      <c r="I10" s="37">
        <f t="shared" si="0"/>
        <v>-5422439941</v>
      </c>
      <c r="J10" s="12"/>
      <c r="K10" s="31">
        <f>+I10/درآمدها!$C$10</f>
        <v>-1.155684787322842E-2</v>
      </c>
      <c r="L10" s="12"/>
      <c r="M10" s="37">
        <v>0</v>
      </c>
      <c r="N10" s="37"/>
      <c r="O10" s="37">
        <v>-5339401816</v>
      </c>
      <c r="P10" s="37"/>
      <c r="Q10" s="37">
        <v>-83038125</v>
      </c>
      <c r="R10" s="37"/>
      <c r="S10" s="37">
        <f t="shared" si="1"/>
        <v>-5422439941</v>
      </c>
      <c r="T10" s="12"/>
      <c r="U10" s="31">
        <f>+S10/درآمدها!$C$10</f>
        <v>-1.155684787322842E-2</v>
      </c>
    </row>
    <row r="11" spans="1:21" s="14" customFormat="1" ht="21" x14ac:dyDescent="0.55000000000000004">
      <c r="A11" s="47" t="s">
        <v>75</v>
      </c>
      <c r="C11" s="37">
        <v>0</v>
      </c>
      <c r="D11" s="38"/>
      <c r="E11" s="37">
        <v>2307013200</v>
      </c>
      <c r="F11" s="38"/>
      <c r="G11" s="37">
        <v>0</v>
      </c>
      <c r="H11" s="38"/>
      <c r="I11" s="37">
        <f t="shared" si="0"/>
        <v>2307013200</v>
      </c>
      <c r="K11" s="31">
        <f>+I11/درآمدها!$C$10</f>
        <v>4.9169379253674048E-3</v>
      </c>
      <c r="M11" s="37">
        <v>0</v>
      </c>
      <c r="N11" s="38"/>
      <c r="O11" s="37">
        <v>2307013200</v>
      </c>
      <c r="P11" s="38"/>
      <c r="Q11" s="37">
        <v>0</v>
      </c>
      <c r="R11" s="38"/>
      <c r="S11" s="37">
        <f t="shared" si="1"/>
        <v>2307013200</v>
      </c>
      <c r="U11" s="31">
        <f>+S11/درآمدها!$C$10</f>
        <v>4.9169379253674048E-3</v>
      </c>
    </row>
    <row r="12" spans="1:21" ht="21" x14ac:dyDescent="0.55000000000000004">
      <c r="A12" s="47" t="s">
        <v>73</v>
      </c>
      <c r="C12" s="37">
        <v>0</v>
      </c>
      <c r="D12" s="37"/>
      <c r="E12" s="37">
        <v>4294650998</v>
      </c>
      <c r="F12" s="37"/>
      <c r="G12" s="37">
        <v>62826052</v>
      </c>
      <c r="H12" s="37"/>
      <c r="I12" s="37">
        <f t="shared" si="0"/>
        <v>4357477050</v>
      </c>
      <c r="J12" s="12"/>
      <c r="K12" s="31">
        <f>+I12/درآمدها!$C$10</f>
        <v>9.2870921441035002E-3</v>
      </c>
      <c r="L12" s="12"/>
      <c r="M12" s="37">
        <v>0</v>
      </c>
      <c r="N12" s="37"/>
      <c r="O12" s="37">
        <v>4294650998</v>
      </c>
      <c r="P12" s="37"/>
      <c r="Q12" s="37">
        <v>62826052</v>
      </c>
      <c r="R12" s="37"/>
      <c r="S12" s="37">
        <f t="shared" si="1"/>
        <v>4357477050</v>
      </c>
      <c r="T12" s="12"/>
      <c r="U12" s="31">
        <f>+S12/درآمدها!$C$10</f>
        <v>9.2870921441035002E-3</v>
      </c>
    </row>
    <row r="13" spans="1:21" ht="21" x14ac:dyDescent="0.55000000000000004">
      <c r="A13" s="47" t="s">
        <v>65</v>
      </c>
      <c r="C13" s="37">
        <v>0</v>
      </c>
      <c r="D13" s="37"/>
      <c r="E13" s="37">
        <v>-7942243884</v>
      </c>
      <c r="F13" s="37"/>
      <c r="G13" s="37">
        <v>0</v>
      </c>
      <c r="H13" s="37"/>
      <c r="I13" s="37">
        <f t="shared" si="0"/>
        <v>-7942243884</v>
      </c>
      <c r="J13" s="12"/>
      <c r="K13" s="31">
        <f>+I13/درآمدها!$C$10</f>
        <v>-1.6927306772998488E-2</v>
      </c>
      <c r="L13" s="12"/>
      <c r="M13" s="37">
        <v>0</v>
      </c>
      <c r="N13" s="37"/>
      <c r="O13" s="37">
        <v>-7942243884</v>
      </c>
      <c r="P13" s="37"/>
      <c r="Q13" s="37">
        <v>0</v>
      </c>
      <c r="R13" s="37"/>
      <c r="S13" s="37">
        <f t="shared" si="1"/>
        <v>-7942243884</v>
      </c>
      <c r="T13" s="12"/>
      <c r="U13" s="31">
        <f>+S13/درآمدها!$C$10</f>
        <v>-1.6927306772998488E-2</v>
      </c>
    </row>
    <row r="14" spans="1:21" ht="21" x14ac:dyDescent="0.55000000000000004">
      <c r="A14" s="47" t="s">
        <v>70</v>
      </c>
      <c r="C14" s="37">
        <v>0</v>
      </c>
      <c r="D14" s="37"/>
      <c r="E14" s="37">
        <v>15175658813</v>
      </c>
      <c r="F14" s="37"/>
      <c r="G14" s="37">
        <v>7297231</v>
      </c>
      <c r="H14" s="37"/>
      <c r="I14" s="37">
        <f t="shared" si="0"/>
        <v>15182956044</v>
      </c>
      <c r="J14" s="12"/>
      <c r="K14" s="31">
        <f>+I14/درآمدها!$C$10</f>
        <v>3.2359438772144804E-2</v>
      </c>
      <c r="L14" s="12"/>
      <c r="M14" s="37">
        <v>0</v>
      </c>
      <c r="N14" s="37"/>
      <c r="O14" s="37">
        <v>15175658813</v>
      </c>
      <c r="P14" s="37"/>
      <c r="Q14" s="37">
        <v>7297231</v>
      </c>
      <c r="R14" s="37"/>
      <c r="S14" s="37">
        <f t="shared" si="1"/>
        <v>15182956044</v>
      </c>
      <c r="T14" s="12"/>
      <c r="U14" s="31">
        <f>+S14/درآمدها!$C$10</f>
        <v>3.2359438772144804E-2</v>
      </c>
    </row>
    <row r="15" spans="1:21" ht="21" x14ac:dyDescent="0.55000000000000004">
      <c r="A15" s="47" t="s">
        <v>17</v>
      </c>
      <c r="C15" s="37">
        <v>0</v>
      </c>
      <c r="D15" s="37"/>
      <c r="E15" s="37">
        <v>-246027378</v>
      </c>
      <c r="F15" s="37"/>
      <c r="G15" s="37">
        <v>302950833</v>
      </c>
      <c r="H15" s="37"/>
      <c r="I15" s="37">
        <f t="shared" si="0"/>
        <v>56923455</v>
      </c>
      <c r="J15" s="12"/>
      <c r="K15" s="31">
        <f>+I15/درآمدها!$C$10</f>
        <v>1.2132097672108891E-4</v>
      </c>
      <c r="L15" s="12"/>
      <c r="M15" s="37">
        <v>0</v>
      </c>
      <c r="N15" s="37"/>
      <c r="O15" s="37">
        <v>-246027378</v>
      </c>
      <c r="P15" s="37"/>
      <c r="Q15" s="37">
        <v>302950833</v>
      </c>
      <c r="R15" s="37"/>
      <c r="S15" s="37">
        <f t="shared" si="1"/>
        <v>56923455</v>
      </c>
      <c r="T15" s="12"/>
      <c r="U15" s="31">
        <f>+S15/درآمدها!$C$10</f>
        <v>1.2132097672108891E-4</v>
      </c>
    </row>
    <row r="16" spans="1:21" ht="21" x14ac:dyDescent="0.55000000000000004">
      <c r="A16" s="47" t="s">
        <v>66</v>
      </c>
      <c r="C16" s="37">
        <v>0</v>
      </c>
      <c r="D16" s="37"/>
      <c r="E16" s="37">
        <v>-3411281888</v>
      </c>
      <c r="F16" s="37"/>
      <c r="G16" s="37">
        <v>0</v>
      </c>
      <c r="H16" s="37"/>
      <c r="I16" s="37">
        <f t="shared" si="0"/>
        <v>-3411281888</v>
      </c>
      <c r="J16" s="12"/>
      <c r="K16" s="31">
        <f>+I16/درآمدها!$C$10</f>
        <v>-7.2704661114319259E-3</v>
      </c>
      <c r="L16" s="12"/>
      <c r="M16" s="37">
        <v>0</v>
      </c>
      <c r="N16" s="37"/>
      <c r="O16" s="37">
        <v>-3411281888</v>
      </c>
      <c r="P16" s="37"/>
      <c r="Q16" s="37">
        <v>0</v>
      </c>
      <c r="R16" s="37"/>
      <c r="S16" s="37">
        <f t="shared" si="1"/>
        <v>-3411281888</v>
      </c>
      <c r="T16" s="12"/>
      <c r="U16" s="31">
        <f>+S16/درآمدها!$C$10</f>
        <v>-7.2704661114319259E-3</v>
      </c>
    </row>
    <row r="17" spans="1:21" ht="21" x14ac:dyDescent="0.55000000000000004">
      <c r="A17" s="47" t="s">
        <v>82</v>
      </c>
      <c r="C17" s="37">
        <v>0</v>
      </c>
      <c r="D17" s="37"/>
      <c r="E17" s="37">
        <v>83255724237</v>
      </c>
      <c r="F17" s="37"/>
      <c r="G17" s="37">
        <v>0</v>
      </c>
      <c r="H17" s="37"/>
      <c r="I17" s="37">
        <f t="shared" si="0"/>
        <v>83255724237</v>
      </c>
      <c r="J17" s="12"/>
      <c r="K17" s="31">
        <f>+I17/درآمدها!$C$10</f>
        <v>0.17744295004676849</v>
      </c>
      <c r="L17" s="12"/>
      <c r="M17" s="37">
        <v>0</v>
      </c>
      <c r="N17" s="37"/>
      <c r="O17" s="37">
        <v>83255724237</v>
      </c>
      <c r="P17" s="37"/>
      <c r="Q17" s="37">
        <v>0</v>
      </c>
      <c r="R17" s="37"/>
      <c r="S17" s="37">
        <f t="shared" si="1"/>
        <v>83255724237</v>
      </c>
      <c r="T17" s="12"/>
      <c r="U17" s="31">
        <f>+S17/درآمدها!$C$10</f>
        <v>0.17744295004676849</v>
      </c>
    </row>
    <row r="18" spans="1:21" ht="21" x14ac:dyDescent="0.55000000000000004">
      <c r="A18" s="47" t="s">
        <v>60</v>
      </c>
      <c r="C18" s="37">
        <v>0</v>
      </c>
      <c r="D18" s="37"/>
      <c r="E18" s="37">
        <v>-11825511479</v>
      </c>
      <c r="F18" s="37"/>
      <c r="G18" s="37">
        <v>1720239940</v>
      </c>
      <c r="H18" s="37"/>
      <c r="I18" s="37">
        <f t="shared" si="0"/>
        <v>-10105271539</v>
      </c>
      <c r="J18" s="12"/>
      <c r="K18" s="31">
        <f>+I18/درآمدها!$C$10</f>
        <v>-2.1537368263105275E-2</v>
      </c>
      <c r="L18" s="12"/>
      <c r="M18" s="37">
        <v>0</v>
      </c>
      <c r="N18" s="37"/>
      <c r="O18" s="37">
        <v>-11825511479</v>
      </c>
      <c r="P18" s="37"/>
      <c r="Q18" s="37">
        <v>1720239940</v>
      </c>
      <c r="R18" s="37"/>
      <c r="S18" s="37">
        <f t="shared" si="1"/>
        <v>-10105271539</v>
      </c>
      <c r="T18" s="12"/>
      <c r="U18" s="31">
        <f>+S18/درآمدها!$C$10</f>
        <v>-2.1537368263105275E-2</v>
      </c>
    </row>
    <row r="19" spans="1:21" ht="21" x14ac:dyDescent="0.55000000000000004">
      <c r="A19" s="47" t="s">
        <v>78</v>
      </c>
      <c r="C19" s="37">
        <v>0</v>
      </c>
      <c r="D19" s="37"/>
      <c r="E19" s="37">
        <v>-18402356775</v>
      </c>
      <c r="F19" s="37"/>
      <c r="G19" s="37">
        <v>0</v>
      </c>
      <c r="H19" s="37"/>
      <c r="I19" s="37">
        <f t="shared" si="0"/>
        <v>-18402356775</v>
      </c>
      <c r="J19" s="12"/>
      <c r="K19" s="31">
        <f>+I19/درآمدها!$C$10</f>
        <v>-3.9220948516089683E-2</v>
      </c>
      <c r="L19" s="12"/>
      <c r="M19" s="37">
        <v>0</v>
      </c>
      <c r="N19" s="37"/>
      <c r="O19" s="37">
        <v>-18402356775</v>
      </c>
      <c r="P19" s="37"/>
      <c r="Q19" s="37">
        <v>0</v>
      </c>
      <c r="R19" s="37"/>
      <c r="S19" s="37">
        <f t="shared" si="1"/>
        <v>-18402356775</v>
      </c>
      <c r="T19" s="12"/>
      <c r="U19" s="31">
        <f>+S19/درآمدها!$C$10</f>
        <v>-3.9220948516089683E-2</v>
      </c>
    </row>
    <row r="20" spans="1:21" ht="21" x14ac:dyDescent="0.55000000000000004">
      <c r="A20" s="47" t="s">
        <v>76</v>
      </c>
      <c r="C20" s="37">
        <v>0</v>
      </c>
      <c r="D20" s="37"/>
      <c r="E20" s="37">
        <v>-1157332906</v>
      </c>
      <c r="F20" s="37"/>
      <c r="G20" s="37">
        <v>-13055082</v>
      </c>
      <c r="H20" s="37"/>
      <c r="I20" s="37">
        <f t="shared" si="0"/>
        <v>-1170387988</v>
      </c>
      <c r="J20" s="12"/>
      <c r="K20" s="31">
        <f>+I20/درآمدها!$C$10</f>
        <v>-2.4944482699932758E-3</v>
      </c>
      <c r="L20" s="12"/>
      <c r="M20" s="37">
        <v>0</v>
      </c>
      <c r="N20" s="37"/>
      <c r="O20" s="37">
        <v>-1157332906</v>
      </c>
      <c r="P20" s="37"/>
      <c r="Q20" s="37">
        <v>-13055082</v>
      </c>
      <c r="R20" s="37"/>
      <c r="S20" s="37">
        <f t="shared" si="1"/>
        <v>-1170387988</v>
      </c>
      <c r="T20" s="12"/>
      <c r="U20" s="31">
        <f>+S20/درآمدها!$C$10</f>
        <v>-2.4944482699932758E-3</v>
      </c>
    </row>
    <row r="21" spans="1:21" ht="21" x14ac:dyDescent="0.55000000000000004">
      <c r="A21" s="47" t="s">
        <v>15</v>
      </c>
      <c r="C21" s="37">
        <v>0</v>
      </c>
      <c r="D21" s="37"/>
      <c r="E21" s="37">
        <v>1174054976</v>
      </c>
      <c r="F21" s="37"/>
      <c r="G21" s="37">
        <v>3130875570</v>
      </c>
      <c r="H21" s="37"/>
      <c r="I21" s="37">
        <f t="shared" si="0"/>
        <v>4304930546</v>
      </c>
      <c r="J21" s="12"/>
      <c r="K21" s="31">
        <f>+I21/درآمدها!$C$10</f>
        <v>9.1750997643619929E-3</v>
      </c>
      <c r="L21" s="12"/>
      <c r="M21" s="37">
        <v>0</v>
      </c>
      <c r="N21" s="37"/>
      <c r="O21" s="37">
        <v>1174054976</v>
      </c>
      <c r="P21" s="37"/>
      <c r="Q21" s="37">
        <v>3130875570</v>
      </c>
      <c r="R21" s="37"/>
      <c r="S21" s="37">
        <f t="shared" si="1"/>
        <v>4304930546</v>
      </c>
      <c r="T21" s="12"/>
      <c r="U21" s="31">
        <f>+S21/درآمدها!$C$10</f>
        <v>9.1750997643619929E-3</v>
      </c>
    </row>
    <row r="22" spans="1:21" ht="21" x14ac:dyDescent="0.55000000000000004">
      <c r="A22" s="47" t="s">
        <v>74</v>
      </c>
      <c r="C22" s="37">
        <v>0</v>
      </c>
      <c r="D22" s="37"/>
      <c r="E22" s="37">
        <v>1945505382</v>
      </c>
      <c r="F22" s="37"/>
      <c r="G22" s="37">
        <v>5755321</v>
      </c>
      <c r="H22" s="37"/>
      <c r="I22" s="37">
        <f t="shared" si="0"/>
        <v>1951260703</v>
      </c>
      <c r="J22" s="12"/>
      <c r="K22" s="31">
        <f>+I22/درآمدها!$C$10</f>
        <v>4.1587225217696042E-3</v>
      </c>
      <c r="L22" s="12"/>
      <c r="M22" s="37">
        <v>0</v>
      </c>
      <c r="N22" s="37"/>
      <c r="O22" s="37">
        <v>1945505382</v>
      </c>
      <c r="P22" s="37"/>
      <c r="Q22" s="37">
        <v>5755321</v>
      </c>
      <c r="R22" s="37"/>
      <c r="S22" s="37">
        <f t="shared" si="1"/>
        <v>1951260703</v>
      </c>
      <c r="T22" s="12"/>
      <c r="U22" s="31">
        <f>+S22/درآمدها!$C$10</f>
        <v>4.1587225217696042E-3</v>
      </c>
    </row>
    <row r="23" spans="1:21" ht="21" x14ac:dyDescent="0.55000000000000004">
      <c r="A23" s="47" t="s">
        <v>61</v>
      </c>
      <c r="C23" s="37">
        <v>0</v>
      </c>
      <c r="D23" s="37"/>
      <c r="E23" s="37">
        <v>3056984173</v>
      </c>
      <c r="F23" s="37"/>
      <c r="G23" s="37">
        <v>0</v>
      </c>
      <c r="H23" s="37"/>
      <c r="I23" s="37">
        <f t="shared" si="0"/>
        <v>3056984173</v>
      </c>
      <c r="J23" s="12"/>
      <c r="K23" s="31">
        <f>+I23/درآمدها!$C$10</f>
        <v>6.5153512851472244E-3</v>
      </c>
      <c r="L23" s="12"/>
      <c r="M23" s="37">
        <v>0</v>
      </c>
      <c r="N23" s="37"/>
      <c r="O23" s="37">
        <v>3056984173</v>
      </c>
      <c r="P23" s="37"/>
      <c r="Q23" s="37">
        <v>0</v>
      </c>
      <c r="R23" s="37"/>
      <c r="S23" s="37">
        <f t="shared" si="1"/>
        <v>3056984173</v>
      </c>
      <c r="T23" s="12"/>
      <c r="U23" s="31">
        <f>+S23/درآمدها!$C$10</f>
        <v>6.5153512851472244E-3</v>
      </c>
    </row>
    <row r="24" spans="1:21" ht="21" x14ac:dyDescent="0.55000000000000004">
      <c r="A24" s="47" t="s">
        <v>72</v>
      </c>
      <c r="C24" s="37">
        <v>0</v>
      </c>
      <c r="D24" s="37"/>
      <c r="E24" s="37">
        <v>40796372625</v>
      </c>
      <c r="F24" s="37"/>
      <c r="G24" s="37">
        <v>5227236171</v>
      </c>
      <c r="H24" s="37"/>
      <c r="I24" s="37">
        <f t="shared" si="0"/>
        <v>46023608796</v>
      </c>
      <c r="J24" s="12"/>
      <c r="K24" s="31">
        <f>+I24/درآمدها!$C$10</f>
        <v>9.8090131236061098E-2</v>
      </c>
      <c r="L24" s="12"/>
      <c r="M24" s="37">
        <v>0</v>
      </c>
      <c r="N24" s="37"/>
      <c r="O24" s="37">
        <v>40796372625</v>
      </c>
      <c r="P24" s="37"/>
      <c r="Q24" s="37">
        <v>5227236171</v>
      </c>
      <c r="R24" s="37"/>
      <c r="S24" s="37">
        <f t="shared" si="1"/>
        <v>46023608796</v>
      </c>
      <c r="T24" s="12"/>
      <c r="U24" s="31">
        <f>+S24/درآمدها!$C$10</f>
        <v>9.8090131236061098E-2</v>
      </c>
    </row>
    <row r="25" spans="1:21" ht="21" x14ac:dyDescent="0.55000000000000004">
      <c r="A25" s="47" t="s">
        <v>59</v>
      </c>
      <c r="C25" s="37">
        <v>0</v>
      </c>
      <c r="D25" s="37"/>
      <c r="E25" s="37">
        <v>-939043046</v>
      </c>
      <c r="F25" s="37"/>
      <c r="G25" s="37">
        <v>0</v>
      </c>
      <c r="H25" s="37"/>
      <c r="I25" s="37">
        <f t="shared" si="0"/>
        <v>-939043046</v>
      </c>
      <c r="J25" s="12"/>
      <c r="K25" s="31">
        <f>+I25/درآمدها!$C$10</f>
        <v>-2.0013827256948197E-3</v>
      </c>
      <c r="L25" s="12"/>
      <c r="M25" s="37">
        <v>0</v>
      </c>
      <c r="N25" s="37"/>
      <c r="O25" s="37">
        <v>-939043046</v>
      </c>
      <c r="P25" s="37"/>
      <c r="Q25" s="37">
        <v>0</v>
      </c>
      <c r="R25" s="37"/>
      <c r="S25" s="37">
        <f t="shared" si="1"/>
        <v>-939043046</v>
      </c>
      <c r="T25" s="12"/>
      <c r="U25" s="31">
        <f>+S25/درآمدها!$C$10</f>
        <v>-2.0013827256948197E-3</v>
      </c>
    </row>
    <row r="26" spans="1:21" ht="21" x14ac:dyDescent="0.55000000000000004">
      <c r="A26" s="47" t="s">
        <v>16</v>
      </c>
      <c r="C26" s="37">
        <v>0</v>
      </c>
      <c r="D26" s="37"/>
      <c r="E26" s="37">
        <v>14989812502</v>
      </c>
      <c r="F26" s="37"/>
      <c r="G26" s="37">
        <v>0</v>
      </c>
      <c r="H26" s="37"/>
      <c r="I26" s="37">
        <f t="shared" si="0"/>
        <v>14989812502</v>
      </c>
      <c r="J26" s="12"/>
      <c r="K26" s="31">
        <f>+I26/درآمدها!$C$10</f>
        <v>3.1947791883128483E-2</v>
      </c>
      <c r="L26" s="12"/>
      <c r="M26" s="37">
        <v>0</v>
      </c>
      <c r="N26" s="37"/>
      <c r="O26" s="37">
        <v>14989812502</v>
      </c>
      <c r="P26" s="37"/>
      <c r="Q26" s="37">
        <v>0</v>
      </c>
      <c r="R26" s="37"/>
      <c r="S26" s="37">
        <f t="shared" si="1"/>
        <v>14989812502</v>
      </c>
      <c r="T26" s="12"/>
      <c r="U26" s="31">
        <f>+S26/درآمدها!$C$10</f>
        <v>3.1947791883128483E-2</v>
      </c>
    </row>
    <row r="27" spans="1:21" ht="21" x14ac:dyDescent="0.55000000000000004">
      <c r="A27" s="47" t="s">
        <v>58</v>
      </c>
      <c r="C27" s="37">
        <v>0</v>
      </c>
      <c r="D27" s="37"/>
      <c r="E27" s="37">
        <v>-8177321068</v>
      </c>
      <c r="F27" s="37"/>
      <c r="G27" s="37">
        <v>0</v>
      </c>
      <c r="H27" s="37"/>
      <c r="I27" s="37">
        <f t="shared" si="0"/>
        <v>-8177321068</v>
      </c>
      <c r="J27" s="12"/>
      <c r="K27" s="31">
        <f>+I27/درآمدها!$C$10</f>
        <v>-1.7428326845791386E-2</v>
      </c>
      <c r="L27" s="12"/>
      <c r="M27" s="37">
        <v>0</v>
      </c>
      <c r="N27" s="37"/>
      <c r="O27" s="37">
        <v>-8177321068</v>
      </c>
      <c r="P27" s="37"/>
      <c r="Q27" s="37">
        <v>0</v>
      </c>
      <c r="R27" s="37"/>
      <c r="S27" s="37">
        <f t="shared" si="1"/>
        <v>-8177321068</v>
      </c>
      <c r="T27" s="12"/>
      <c r="U27" s="31">
        <f>+S27/درآمدها!$C$10</f>
        <v>-1.7428326845791386E-2</v>
      </c>
    </row>
    <row r="28" spans="1:21" ht="21" x14ac:dyDescent="0.55000000000000004">
      <c r="A28" s="47" t="s">
        <v>84</v>
      </c>
      <c r="C28" s="37">
        <v>0</v>
      </c>
      <c r="D28" s="37"/>
      <c r="E28" s="37">
        <v>53071483114</v>
      </c>
      <c r="F28" s="37"/>
      <c r="G28" s="37">
        <v>23091734563</v>
      </c>
      <c r="H28" s="37"/>
      <c r="I28" s="37">
        <f t="shared" si="0"/>
        <v>76163217677</v>
      </c>
      <c r="J28" s="12"/>
      <c r="K28" s="31">
        <f>+I28/درآمدها!$C$10</f>
        <v>0.16232668868737049</v>
      </c>
      <c r="L28" s="12"/>
      <c r="M28" s="37">
        <v>0</v>
      </c>
      <c r="N28" s="37"/>
      <c r="O28" s="37">
        <v>53071483114</v>
      </c>
      <c r="P28" s="37"/>
      <c r="Q28" s="37">
        <v>23091734563</v>
      </c>
      <c r="R28" s="37"/>
      <c r="S28" s="37">
        <f t="shared" si="1"/>
        <v>76163217677</v>
      </c>
      <c r="T28" s="12"/>
      <c r="U28" s="31">
        <f>+S28/درآمدها!$C$10</f>
        <v>0.16232668868737049</v>
      </c>
    </row>
    <row r="29" spans="1:21" ht="21" x14ac:dyDescent="0.55000000000000004">
      <c r="A29" s="47" t="s">
        <v>68</v>
      </c>
      <c r="C29" s="37">
        <v>0</v>
      </c>
      <c r="D29" s="37"/>
      <c r="E29" s="37">
        <v>6295438956</v>
      </c>
      <c r="F29" s="37"/>
      <c r="G29" s="37">
        <v>0</v>
      </c>
      <c r="H29" s="37"/>
      <c r="I29" s="37">
        <f t="shared" si="0"/>
        <v>6295438956</v>
      </c>
      <c r="J29" s="12"/>
      <c r="K29" s="31">
        <f>+I29/درآمدها!$C$10</f>
        <v>1.341747093583677E-2</v>
      </c>
      <c r="L29" s="12"/>
      <c r="M29" s="37">
        <v>0</v>
      </c>
      <c r="N29" s="37"/>
      <c r="O29" s="37">
        <v>6295438956</v>
      </c>
      <c r="P29" s="37"/>
      <c r="Q29" s="37">
        <v>0</v>
      </c>
      <c r="R29" s="37"/>
      <c r="S29" s="37">
        <f t="shared" si="1"/>
        <v>6295438956</v>
      </c>
      <c r="T29" s="12"/>
      <c r="U29" s="31">
        <f>+S29/درآمدها!$C$10</f>
        <v>1.341747093583677E-2</v>
      </c>
    </row>
    <row r="30" spans="1:21" ht="21" x14ac:dyDescent="0.55000000000000004">
      <c r="A30" s="47" t="s">
        <v>63</v>
      </c>
      <c r="C30" s="37">
        <v>0</v>
      </c>
      <c r="D30" s="37"/>
      <c r="E30" s="37">
        <v>1480220339</v>
      </c>
      <c r="F30" s="37"/>
      <c r="G30" s="37">
        <v>0</v>
      </c>
      <c r="H30" s="37"/>
      <c r="I30" s="37">
        <f t="shared" si="0"/>
        <v>1480220339</v>
      </c>
      <c r="J30" s="12"/>
      <c r="K30" s="31">
        <f>+I30/درآمدها!$C$10</f>
        <v>3.1547940526431735E-3</v>
      </c>
      <c r="L30" s="12"/>
      <c r="M30" s="37">
        <v>0</v>
      </c>
      <c r="N30" s="37"/>
      <c r="O30" s="37">
        <v>1480220339</v>
      </c>
      <c r="P30" s="37"/>
      <c r="Q30" s="37">
        <v>0</v>
      </c>
      <c r="R30" s="37"/>
      <c r="S30" s="37">
        <f t="shared" si="1"/>
        <v>1480220339</v>
      </c>
      <c r="T30" s="12"/>
      <c r="U30" s="31">
        <f>+S30/درآمدها!$C$10</f>
        <v>3.1547940526431735E-3</v>
      </c>
    </row>
    <row r="31" spans="1:21" ht="21" x14ac:dyDescent="0.55000000000000004">
      <c r="A31" s="47" t="s">
        <v>85</v>
      </c>
      <c r="C31" s="37">
        <v>0</v>
      </c>
      <c r="D31" s="37"/>
      <c r="E31" s="37">
        <v>-4256439971</v>
      </c>
      <c r="F31" s="37"/>
      <c r="G31" s="37">
        <v>0</v>
      </c>
      <c r="H31" s="37"/>
      <c r="I31" s="37">
        <f t="shared" si="0"/>
        <v>-4256439971</v>
      </c>
      <c r="J31" s="12"/>
      <c r="K31" s="31">
        <f>+I31/درآمدها!$C$10</f>
        <v>-9.0717517873151465E-3</v>
      </c>
      <c r="L31" s="12"/>
      <c r="M31" s="37">
        <v>0</v>
      </c>
      <c r="N31" s="37"/>
      <c r="O31" s="37">
        <v>-4256439971</v>
      </c>
      <c r="P31" s="37"/>
      <c r="Q31" s="37">
        <v>0</v>
      </c>
      <c r="R31" s="37"/>
      <c r="S31" s="37">
        <f t="shared" si="1"/>
        <v>-4256439971</v>
      </c>
      <c r="T31" s="12"/>
      <c r="U31" s="31">
        <f>+S31/درآمدها!$C$10</f>
        <v>-9.0717517873151465E-3</v>
      </c>
    </row>
    <row r="32" spans="1:21" ht="21" x14ac:dyDescent="0.55000000000000004">
      <c r="A32" s="47" t="s">
        <v>81</v>
      </c>
      <c r="C32" s="37">
        <v>0</v>
      </c>
      <c r="D32" s="37"/>
      <c r="E32" s="37">
        <v>50114710529</v>
      </c>
      <c r="F32" s="37"/>
      <c r="G32" s="37">
        <v>0</v>
      </c>
      <c r="H32" s="37"/>
      <c r="I32" s="37">
        <f t="shared" si="0"/>
        <v>50114710529</v>
      </c>
      <c r="J32" s="12"/>
      <c r="K32" s="31">
        <f>+I32/درآمدها!$C$10</f>
        <v>0.10680949758711797</v>
      </c>
      <c r="L32" s="12"/>
      <c r="M32" s="37">
        <v>0</v>
      </c>
      <c r="N32" s="37"/>
      <c r="O32" s="37">
        <v>50114710529</v>
      </c>
      <c r="P32" s="37"/>
      <c r="Q32" s="37">
        <v>0</v>
      </c>
      <c r="R32" s="37"/>
      <c r="S32" s="37">
        <f t="shared" si="1"/>
        <v>50114710529</v>
      </c>
      <c r="T32" s="12"/>
      <c r="U32" s="31">
        <f>+S32/درآمدها!$C$10</f>
        <v>0.10680949758711797</v>
      </c>
    </row>
    <row r="33" spans="1:21" ht="21" x14ac:dyDescent="0.55000000000000004">
      <c r="A33" s="47" t="s">
        <v>80</v>
      </c>
      <c r="C33" s="37">
        <v>0</v>
      </c>
      <c r="D33" s="37"/>
      <c r="E33" s="37">
        <v>1787154812</v>
      </c>
      <c r="F33" s="37"/>
      <c r="G33" s="37">
        <v>0</v>
      </c>
      <c r="H33" s="37"/>
      <c r="I33" s="37">
        <f t="shared" si="0"/>
        <v>1787154812</v>
      </c>
      <c r="J33" s="12"/>
      <c r="K33" s="31">
        <f>+I33/درآمدها!$C$10</f>
        <v>3.8089635870421782E-3</v>
      </c>
      <c r="L33" s="12"/>
      <c r="M33" s="37">
        <v>0</v>
      </c>
      <c r="N33" s="37"/>
      <c r="O33" s="37">
        <v>1787154812</v>
      </c>
      <c r="P33" s="37"/>
      <c r="Q33" s="37">
        <v>0</v>
      </c>
      <c r="R33" s="37"/>
      <c r="S33" s="37">
        <f t="shared" si="1"/>
        <v>1787154812</v>
      </c>
      <c r="T33" s="12"/>
      <c r="U33" s="31">
        <f>+S33/درآمدها!$C$10</f>
        <v>3.8089635870421782E-3</v>
      </c>
    </row>
    <row r="34" spans="1:21" ht="21" x14ac:dyDescent="0.55000000000000004">
      <c r="A34" s="47" t="s">
        <v>79</v>
      </c>
      <c r="C34" s="37">
        <v>0</v>
      </c>
      <c r="D34" s="37"/>
      <c r="E34" s="37">
        <v>17497725267</v>
      </c>
      <c r="F34" s="37"/>
      <c r="G34" s="37">
        <v>0</v>
      </c>
      <c r="H34" s="37"/>
      <c r="I34" s="37">
        <f t="shared" si="0"/>
        <v>17497725267</v>
      </c>
      <c r="J34" s="12"/>
      <c r="K34" s="31">
        <f>+I34/درآمدها!$C$10</f>
        <v>3.7292907111659265E-2</v>
      </c>
      <c r="L34" s="12"/>
      <c r="M34" s="37">
        <v>0</v>
      </c>
      <c r="N34" s="37"/>
      <c r="O34" s="37">
        <v>17497725267</v>
      </c>
      <c r="P34" s="37"/>
      <c r="Q34" s="37">
        <v>0</v>
      </c>
      <c r="R34" s="37"/>
      <c r="S34" s="37">
        <f t="shared" si="1"/>
        <v>17497725267</v>
      </c>
      <c r="T34" s="12"/>
      <c r="U34" s="31">
        <f>+S34/درآمدها!$C$10</f>
        <v>3.7292907111659265E-2</v>
      </c>
    </row>
    <row r="35" spans="1:21" ht="21" x14ac:dyDescent="0.55000000000000004">
      <c r="A35" s="47" t="s">
        <v>62</v>
      </c>
      <c r="C35" s="37">
        <v>0</v>
      </c>
      <c r="D35" s="37"/>
      <c r="E35" s="37">
        <v>14936372569</v>
      </c>
      <c r="F35" s="37"/>
      <c r="G35" s="37">
        <v>1028489967</v>
      </c>
      <c r="H35" s="37"/>
      <c r="I35" s="37">
        <f t="shared" si="0"/>
        <v>15964862536</v>
      </c>
      <c r="J35" s="12"/>
      <c r="K35" s="31">
        <f>+I35/درآمدها!$C$10</f>
        <v>3.4025916313151411E-2</v>
      </c>
      <c r="L35" s="12"/>
      <c r="M35" s="37">
        <v>0</v>
      </c>
      <c r="N35" s="37"/>
      <c r="O35" s="37">
        <v>14936372569</v>
      </c>
      <c r="P35" s="37"/>
      <c r="Q35" s="37">
        <v>1028489967</v>
      </c>
      <c r="R35" s="37"/>
      <c r="S35" s="37">
        <f t="shared" si="1"/>
        <v>15964862536</v>
      </c>
      <c r="T35" s="12"/>
      <c r="U35" s="31">
        <f>+S35/درآمدها!$C$10</f>
        <v>3.4025916313151411E-2</v>
      </c>
    </row>
    <row r="36" spans="1:21" ht="21" x14ac:dyDescent="0.55000000000000004">
      <c r="A36" s="47" t="s">
        <v>67</v>
      </c>
      <c r="C36" s="37">
        <v>0</v>
      </c>
      <c r="D36" s="37"/>
      <c r="E36" s="37">
        <v>56674136357</v>
      </c>
      <c r="F36" s="37"/>
      <c r="G36" s="37">
        <v>0</v>
      </c>
      <c r="H36" s="37"/>
      <c r="I36" s="37">
        <f t="shared" si="0"/>
        <v>56674136357</v>
      </c>
      <c r="J36" s="12"/>
      <c r="K36" s="31">
        <f>+I36/درآمدها!$C$10</f>
        <v>0.12078960382245624</v>
      </c>
      <c r="L36" s="12"/>
      <c r="M36" s="37">
        <v>0</v>
      </c>
      <c r="N36" s="37"/>
      <c r="O36" s="37">
        <v>56674136357</v>
      </c>
      <c r="P36" s="37"/>
      <c r="Q36" s="37">
        <v>0</v>
      </c>
      <c r="R36" s="37"/>
      <c r="S36" s="37">
        <f t="shared" si="1"/>
        <v>56674136357</v>
      </c>
      <c r="T36" s="12"/>
      <c r="U36" s="31">
        <f>+S36/درآمدها!$C$10</f>
        <v>0.12078960382245624</v>
      </c>
    </row>
    <row r="37" spans="1:21" ht="21" x14ac:dyDescent="0.55000000000000004">
      <c r="A37" s="47" t="s">
        <v>103</v>
      </c>
      <c r="C37" s="37">
        <v>0</v>
      </c>
      <c r="D37" s="37"/>
      <c r="E37" s="37">
        <v>9751357499</v>
      </c>
      <c r="F37" s="37"/>
      <c r="G37" s="37">
        <v>168123498</v>
      </c>
      <c r="H37" s="37"/>
      <c r="I37" s="37">
        <f t="shared" si="0"/>
        <v>9919480997</v>
      </c>
      <c r="J37" s="12"/>
      <c r="K37" s="31">
        <f>+I37/درآمدها!$C$10</f>
        <v>2.1141392825195181E-2</v>
      </c>
      <c r="L37" s="12"/>
      <c r="M37" s="37">
        <v>0</v>
      </c>
      <c r="N37" s="37"/>
      <c r="O37" s="37">
        <v>9751357499</v>
      </c>
      <c r="P37" s="37"/>
      <c r="Q37" s="37">
        <v>168123498</v>
      </c>
      <c r="R37" s="37"/>
      <c r="S37" s="37">
        <f t="shared" si="1"/>
        <v>9919480997</v>
      </c>
      <c r="T37" s="12"/>
      <c r="U37" s="31">
        <f>+S37/درآمدها!$C$10</f>
        <v>2.1141392825195181E-2</v>
      </c>
    </row>
    <row r="38" spans="1:21" ht="21" x14ac:dyDescent="0.55000000000000004">
      <c r="A38" s="47" t="s">
        <v>106</v>
      </c>
      <c r="C38" s="37">
        <v>0</v>
      </c>
      <c r="D38" s="37"/>
      <c r="E38" s="37">
        <v>2003055757</v>
      </c>
      <c r="F38" s="37"/>
      <c r="G38" s="37">
        <v>0</v>
      </c>
      <c r="H38" s="37"/>
      <c r="I38" s="37">
        <f t="shared" si="0"/>
        <v>2003055757</v>
      </c>
      <c r="J38" s="12"/>
      <c r="K38" s="31">
        <f>+I38/درآمدها!$C$10</f>
        <v>4.269113335900643E-3</v>
      </c>
      <c r="L38" s="12"/>
      <c r="M38" s="37">
        <v>0</v>
      </c>
      <c r="N38" s="37"/>
      <c r="O38" s="37">
        <v>2003055757</v>
      </c>
      <c r="P38" s="37"/>
      <c r="Q38" s="37">
        <v>0</v>
      </c>
      <c r="R38" s="37"/>
      <c r="S38" s="37">
        <f t="shared" si="1"/>
        <v>2003055757</v>
      </c>
      <c r="T38" s="12"/>
      <c r="U38" s="31">
        <f>+S38/درآمدها!$C$10</f>
        <v>4.269113335900643E-3</v>
      </c>
    </row>
    <row r="39" spans="1:21" ht="21" x14ac:dyDescent="0.55000000000000004">
      <c r="A39" s="47" t="s">
        <v>102</v>
      </c>
      <c r="C39" s="37">
        <v>0</v>
      </c>
      <c r="D39" s="37"/>
      <c r="E39" s="37">
        <v>3095674061</v>
      </c>
      <c r="F39" s="37"/>
      <c r="G39" s="37">
        <v>2799944265</v>
      </c>
      <c r="H39" s="37"/>
      <c r="I39" s="37">
        <f t="shared" si="0"/>
        <v>5895618326</v>
      </c>
      <c r="J39" s="12"/>
      <c r="K39" s="31">
        <f>+I39/درآمدها!$C$10</f>
        <v>1.2565333107153652E-2</v>
      </c>
      <c r="L39" s="12"/>
      <c r="M39" s="37">
        <v>0</v>
      </c>
      <c r="N39" s="37"/>
      <c r="O39" s="37">
        <v>3095674061</v>
      </c>
      <c r="P39" s="37"/>
      <c r="Q39" s="37">
        <v>2799944265</v>
      </c>
      <c r="R39" s="37"/>
      <c r="S39" s="37">
        <f t="shared" si="1"/>
        <v>5895618326</v>
      </c>
      <c r="T39" s="12"/>
      <c r="U39" s="31">
        <f>+S39/درآمدها!$C$10</f>
        <v>1.2565333107153652E-2</v>
      </c>
    </row>
    <row r="40" spans="1:21" ht="21" x14ac:dyDescent="0.55000000000000004">
      <c r="A40" s="47" t="s">
        <v>119</v>
      </c>
      <c r="C40" s="37">
        <v>0</v>
      </c>
      <c r="D40" s="37"/>
      <c r="E40" s="37">
        <v>2644948633</v>
      </c>
      <c r="F40" s="37"/>
      <c r="G40" s="37">
        <v>0</v>
      </c>
      <c r="H40" s="37"/>
      <c r="I40" s="37">
        <f t="shared" si="0"/>
        <v>2644948633</v>
      </c>
      <c r="J40" s="12"/>
      <c r="K40" s="31">
        <f>+I40/درآمدها!$C$10</f>
        <v>5.6371798151160874E-3</v>
      </c>
      <c r="L40" s="12"/>
      <c r="M40" s="37">
        <v>0</v>
      </c>
      <c r="N40" s="37"/>
      <c r="O40" s="37">
        <v>2644948633</v>
      </c>
      <c r="P40" s="37"/>
      <c r="Q40" s="37">
        <v>0</v>
      </c>
      <c r="R40" s="37"/>
      <c r="S40" s="37">
        <f t="shared" si="1"/>
        <v>2644948633</v>
      </c>
      <c r="T40" s="12"/>
      <c r="U40" s="31">
        <f>+S40/درآمدها!$C$10</f>
        <v>5.6371798151160874E-3</v>
      </c>
    </row>
    <row r="41" spans="1:21" ht="21" x14ac:dyDescent="0.55000000000000004">
      <c r="A41" s="47" t="s">
        <v>105</v>
      </c>
      <c r="C41" s="37">
        <v>0</v>
      </c>
      <c r="D41" s="37"/>
      <c r="E41" s="37">
        <v>5637418388</v>
      </c>
      <c r="F41" s="37"/>
      <c r="G41" s="37">
        <v>0</v>
      </c>
      <c r="H41" s="37"/>
      <c r="I41" s="37">
        <f t="shared" si="0"/>
        <v>5637418388</v>
      </c>
      <c r="J41" s="37"/>
      <c r="K41" s="31">
        <f>+I41/درآمدها!$C$10</f>
        <v>1.2015031501822693E-2</v>
      </c>
      <c r="L41" s="37"/>
      <c r="M41" s="37">
        <v>0</v>
      </c>
      <c r="N41" s="37"/>
      <c r="O41" s="37">
        <v>5637418388</v>
      </c>
      <c r="P41" s="37"/>
      <c r="Q41" s="37">
        <v>0</v>
      </c>
      <c r="R41" s="37"/>
      <c r="S41" s="37">
        <f t="shared" si="1"/>
        <v>5637418388</v>
      </c>
      <c r="T41" s="12"/>
      <c r="U41" s="31">
        <f>+S41/درآمدها!$C$10</f>
        <v>1.2015031501822693E-2</v>
      </c>
    </row>
    <row r="42" spans="1:21" s="47" customFormat="1" ht="21" x14ac:dyDescent="0.55000000000000004">
      <c r="A42" s="47" t="s">
        <v>104</v>
      </c>
      <c r="C42" s="37">
        <v>0</v>
      </c>
      <c r="E42" s="37">
        <v>798241928</v>
      </c>
      <c r="F42" s="37"/>
      <c r="G42" s="37">
        <v>760965083</v>
      </c>
      <c r="H42" s="37"/>
      <c r="I42" s="37">
        <f t="shared" si="0"/>
        <v>1559207011</v>
      </c>
      <c r="J42" s="37"/>
      <c r="K42" s="31">
        <f>+I42/درآمدها!$C$10</f>
        <v>3.3231383703763171E-3</v>
      </c>
      <c r="L42" s="37"/>
      <c r="M42" s="37">
        <v>0</v>
      </c>
      <c r="N42" s="37"/>
      <c r="O42" s="37">
        <v>798241928</v>
      </c>
      <c r="P42" s="37"/>
      <c r="Q42" s="37">
        <v>760965083</v>
      </c>
      <c r="R42" s="37"/>
      <c r="S42" s="37">
        <f t="shared" si="1"/>
        <v>1559207011</v>
      </c>
      <c r="U42" s="31">
        <f>+S42/درآمدها!$C$10</f>
        <v>3.3231383703763171E-3</v>
      </c>
    </row>
    <row r="43" spans="1:21" s="47" customFormat="1" ht="21.75" thickBot="1" x14ac:dyDescent="0.6">
      <c r="A43" s="4" t="s">
        <v>107</v>
      </c>
      <c r="C43" s="37">
        <v>0</v>
      </c>
      <c r="E43" s="37">
        <v>-1632453579</v>
      </c>
      <c r="F43" s="37"/>
      <c r="G43" s="37">
        <v>0</v>
      </c>
      <c r="H43" s="37"/>
      <c r="I43" s="37">
        <f t="shared" si="0"/>
        <v>-1632453579</v>
      </c>
      <c r="J43" s="37"/>
      <c r="K43" s="31">
        <f>+I43/درآمدها!$C$10</f>
        <v>-3.4792488027319715E-3</v>
      </c>
      <c r="L43" s="37"/>
      <c r="M43" s="37">
        <v>0</v>
      </c>
      <c r="N43" s="37"/>
      <c r="O43" s="37">
        <v>-1632453579</v>
      </c>
      <c r="P43" s="37"/>
      <c r="Q43" s="37">
        <v>0</v>
      </c>
      <c r="R43" s="37"/>
      <c r="S43" s="37">
        <f t="shared" si="1"/>
        <v>-1632453579</v>
      </c>
      <c r="U43" s="31">
        <f>+S43/درآمدها!$C$10</f>
        <v>-3.4792488027319715E-3</v>
      </c>
    </row>
    <row r="44" spans="1:21" ht="21.75" thickBot="1" x14ac:dyDescent="0.5">
      <c r="C44" s="43">
        <f>SUM(C8:C43)</f>
        <v>3192930451</v>
      </c>
      <c r="D44" s="11"/>
      <c r="E44" s="43">
        <f>SUM(E8:E43)</f>
        <v>411953422720</v>
      </c>
      <c r="F44" s="45"/>
      <c r="G44" s="43">
        <f>SUM(G8:G43)</f>
        <v>52328908392</v>
      </c>
      <c r="H44" s="45"/>
      <c r="I44" s="43">
        <f>SUM(I8:I43)</f>
        <v>467475261563</v>
      </c>
      <c r="J44" s="11"/>
      <c r="K44" s="46">
        <f>SUM(K8:K43)</f>
        <v>0.99633016523276186</v>
      </c>
      <c r="L44" s="11"/>
      <c r="M44" s="43">
        <f>SUM(M8:M43)</f>
        <v>3192930451</v>
      </c>
      <c r="N44" s="45"/>
      <c r="O44" s="43">
        <f>SUM(O8:O43)</f>
        <v>411953422720</v>
      </c>
      <c r="P44" s="45"/>
      <c r="Q44" s="43">
        <f>SUM(Q8:Q43)</f>
        <v>52328908392</v>
      </c>
      <c r="R44" s="45"/>
      <c r="S44" s="43">
        <f>SUM(S8:S43)</f>
        <v>467475261563</v>
      </c>
      <c r="T44" s="11"/>
      <c r="U44" s="46">
        <f>SUM(U8:U43)</f>
        <v>0.99633016523276186</v>
      </c>
    </row>
    <row r="45" spans="1:21" ht="19.5" thickTop="1" x14ac:dyDescent="0.45"/>
  </sheetData>
  <mergeCells count="6">
    <mergeCell ref="A2:U2"/>
    <mergeCell ref="A3:U3"/>
    <mergeCell ref="A4:U4"/>
    <mergeCell ref="A6:A7"/>
    <mergeCell ref="C6:K6"/>
    <mergeCell ref="M6:U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51DFE0-1E58-48AA-BE43-947511E86492}">
  <dimension ref="A2:K11"/>
  <sheetViews>
    <sheetView rightToLeft="1" workbookViewId="0">
      <selection activeCell="K28" sqref="K28"/>
    </sheetView>
  </sheetViews>
  <sheetFormatPr defaultRowHeight="18.75" x14ac:dyDescent="0.45"/>
  <cols>
    <col min="1" max="1" width="17.125" style="33" bestFit="1" customWidth="1"/>
    <col min="2" max="2" width="0.875" style="33" customWidth="1"/>
    <col min="3" max="3" width="27.125" style="33" customWidth="1"/>
    <col min="4" max="4" width="0.875" style="33" customWidth="1"/>
    <col min="5" max="5" width="32.125" style="33" bestFit="1" customWidth="1"/>
    <col min="6" max="6" width="0.875" style="33" customWidth="1"/>
    <col min="7" max="7" width="27.875" style="33" bestFit="1" customWidth="1"/>
    <col min="8" max="8" width="0.875" style="33" customWidth="1"/>
    <col min="9" max="9" width="32.125" style="33" bestFit="1" customWidth="1"/>
    <col min="10" max="10" width="0.875" style="33" customWidth="1"/>
    <col min="11" max="11" width="27.875" style="33" bestFit="1" customWidth="1"/>
    <col min="12" max="12" width="0.875" style="33" customWidth="1"/>
    <col min="13" max="13" width="8" style="33" customWidth="1"/>
    <col min="14" max="16384" width="9" style="33"/>
  </cols>
  <sheetData>
    <row r="2" spans="1:11" ht="26.25" x14ac:dyDescent="0.45">
      <c r="A2" s="65" t="str">
        <f>+سهام!A2</f>
        <v>صندوق سرمایه‌گذاری بخشی صنایع مفید - خودران</v>
      </c>
      <c r="B2" s="65" t="s">
        <v>0</v>
      </c>
      <c r="C2" s="65" t="s">
        <v>0</v>
      </c>
      <c r="D2" s="65" t="s">
        <v>0</v>
      </c>
      <c r="E2" s="65" t="s">
        <v>0</v>
      </c>
      <c r="F2" s="65" t="s">
        <v>0</v>
      </c>
      <c r="G2" s="65" t="s">
        <v>0</v>
      </c>
      <c r="H2" s="65" t="s">
        <v>0</v>
      </c>
      <c r="I2" s="65" t="s">
        <v>0</v>
      </c>
      <c r="J2" s="65" t="s">
        <v>0</v>
      </c>
      <c r="K2" s="65" t="s">
        <v>0</v>
      </c>
    </row>
    <row r="3" spans="1:11" ht="26.25" x14ac:dyDescent="0.45">
      <c r="A3" s="65" t="s">
        <v>28</v>
      </c>
      <c r="B3" s="65" t="s">
        <v>28</v>
      </c>
      <c r="C3" s="65" t="s">
        <v>28</v>
      </c>
      <c r="D3" s="65" t="s">
        <v>28</v>
      </c>
      <c r="E3" s="65" t="s">
        <v>28</v>
      </c>
      <c r="F3" s="65" t="s">
        <v>28</v>
      </c>
      <c r="G3" s="65" t="s">
        <v>28</v>
      </c>
      <c r="H3" s="65" t="s">
        <v>28</v>
      </c>
      <c r="I3" s="65" t="s">
        <v>28</v>
      </c>
      <c r="J3" s="65" t="s">
        <v>28</v>
      </c>
      <c r="K3" s="65" t="s">
        <v>28</v>
      </c>
    </row>
    <row r="4" spans="1:11" ht="26.25" x14ac:dyDescent="0.45">
      <c r="A4" s="65" t="str">
        <f>+سهام!A4</f>
        <v>برای ماه منتهی به 1403/10/30</v>
      </c>
      <c r="B4" s="65" t="s">
        <v>2</v>
      </c>
      <c r="C4" s="65" t="s">
        <v>2</v>
      </c>
      <c r="D4" s="65" t="s">
        <v>2</v>
      </c>
      <c r="E4" s="65" t="s">
        <v>2</v>
      </c>
      <c r="F4" s="65" t="s">
        <v>2</v>
      </c>
      <c r="G4" s="65" t="s">
        <v>2</v>
      </c>
      <c r="H4" s="65" t="s">
        <v>2</v>
      </c>
      <c r="I4" s="65" t="s">
        <v>2</v>
      </c>
      <c r="J4" s="65" t="s">
        <v>2</v>
      </c>
      <c r="K4" s="65" t="s">
        <v>2</v>
      </c>
    </row>
    <row r="6" spans="1:11" ht="27" thickBot="1" x14ac:dyDescent="0.5">
      <c r="A6" s="66" t="s">
        <v>50</v>
      </c>
      <c r="B6" s="66" t="s">
        <v>50</v>
      </c>
      <c r="C6" s="66" t="s">
        <v>50</v>
      </c>
      <c r="E6" s="66" t="s">
        <v>30</v>
      </c>
      <c r="F6" s="66" t="s">
        <v>30</v>
      </c>
      <c r="G6" s="66" t="s">
        <v>30</v>
      </c>
      <c r="I6" s="66" t="s">
        <v>31</v>
      </c>
      <c r="J6" s="66" t="s">
        <v>31</v>
      </c>
      <c r="K6" s="66" t="s">
        <v>31</v>
      </c>
    </row>
    <row r="7" spans="1:11" ht="27" thickBot="1" x14ac:dyDescent="0.5">
      <c r="A7" s="42" t="s">
        <v>51</v>
      </c>
      <c r="C7" s="42" t="s">
        <v>52</v>
      </c>
      <c r="E7" s="42" t="s">
        <v>53</v>
      </c>
      <c r="G7" s="42" t="s">
        <v>54</v>
      </c>
      <c r="I7" s="42" t="s">
        <v>53</v>
      </c>
      <c r="K7" s="42" t="s">
        <v>54</v>
      </c>
    </row>
    <row r="8" spans="1:11" ht="21" x14ac:dyDescent="0.55000000000000004">
      <c r="A8" s="47" t="s">
        <v>26</v>
      </c>
      <c r="C8" s="12" t="s">
        <v>86</v>
      </c>
      <c r="D8" s="12"/>
      <c r="E8" s="13">
        <v>1689279797</v>
      </c>
      <c r="F8" s="12"/>
      <c r="G8" s="32">
        <f>+E8/$E$10</f>
        <v>0.99999873259758965</v>
      </c>
      <c r="H8" s="12"/>
      <c r="I8" s="13">
        <v>1689279797</v>
      </c>
      <c r="J8" s="12"/>
      <c r="K8" s="32">
        <f>+I8/$I$10</f>
        <v>0.99999873259758965</v>
      </c>
    </row>
    <row r="9" spans="1:11" ht="21.75" thickBot="1" x14ac:dyDescent="0.6">
      <c r="A9" s="47" t="s">
        <v>27</v>
      </c>
      <c r="C9" s="12" t="s">
        <v>87</v>
      </c>
      <c r="D9" s="12"/>
      <c r="E9" s="13">
        <v>2141</v>
      </c>
      <c r="F9" s="12"/>
      <c r="G9" s="41">
        <f>+E9/$E$10</f>
        <v>1.2674024103607033E-6</v>
      </c>
      <c r="H9" s="12"/>
      <c r="I9" s="13">
        <v>2141</v>
      </c>
      <c r="J9" s="12"/>
      <c r="K9" s="41">
        <f>+I9/$I$10</f>
        <v>1.2674024103607033E-6</v>
      </c>
    </row>
    <row r="10" spans="1:11" ht="21.75" thickBot="1" x14ac:dyDescent="0.6">
      <c r="A10" s="33" t="s">
        <v>18</v>
      </c>
      <c r="C10" s="47" t="s">
        <v>18</v>
      </c>
      <c r="D10" s="47"/>
      <c r="E10" s="43">
        <f>SUM(E8:E9)</f>
        <v>1689281938</v>
      </c>
      <c r="F10" s="11"/>
      <c r="G10" s="44">
        <f>SUM(G8:G9)</f>
        <v>1</v>
      </c>
      <c r="H10" s="11"/>
      <c r="I10" s="43">
        <f>SUM(I8:I9)</f>
        <v>1689281938</v>
      </c>
      <c r="J10" s="11"/>
      <c r="K10" s="44">
        <f>SUM(K8:K9)</f>
        <v>1</v>
      </c>
    </row>
    <row r="11" spans="1:11" ht="19.5" thickTop="1" x14ac:dyDescent="0.45"/>
  </sheetData>
  <mergeCells count="6">
    <mergeCell ref="A2:K2"/>
    <mergeCell ref="A3:K3"/>
    <mergeCell ref="A4:K4"/>
    <mergeCell ref="A6:C6"/>
    <mergeCell ref="E6:G6"/>
    <mergeCell ref="I6:K6"/>
  </mergeCells>
  <pageMargins left="0.7" right="0.7" top="0.75" bottom="0.75" header="0.3" footer="0.3"/>
  <ignoredErrors>
    <ignoredError sqref="C8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1ABA22-A036-4412-915D-FA0E3CF9F0D6}">
  <dimension ref="A2:E10"/>
  <sheetViews>
    <sheetView rightToLeft="1" workbookViewId="0">
      <selection activeCell="K28" sqref="K28"/>
    </sheetView>
  </sheetViews>
  <sheetFormatPr defaultRowHeight="18.75" x14ac:dyDescent="0.2"/>
  <cols>
    <col min="1" max="1" width="15" style="12" customWidth="1"/>
    <col min="2" max="2" width="0.875" style="12" customWidth="1"/>
    <col min="3" max="3" width="25.125" style="12" customWidth="1"/>
    <col min="4" max="4" width="0.875" style="12" customWidth="1"/>
    <col min="5" max="5" width="28.875" style="12" bestFit="1" customWidth="1"/>
    <col min="6" max="6" width="0.875" style="12" customWidth="1"/>
    <col min="7" max="7" width="8" style="12" customWidth="1"/>
    <col min="8" max="16384" width="9" style="12"/>
  </cols>
  <sheetData>
    <row r="2" spans="1:5" ht="26.25" x14ac:dyDescent="0.2">
      <c r="A2" s="65" t="str">
        <f>+سهام!A2</f>
        <v>صندوق سرمایه‌گذاری بخشی صنایع مفید - خودران</v>
      </c>
      <c r="B2" s="65" t="s">
        <v>0</v>
      </c>
      <c r="C2" s="65" t="s">
        <v>0</v>
      </c>
      <c r="D2" s="65" t="s">
        <v>0</v>
      </c>
      <c r="E2" s="65" t="s">
        <v>0</v>
      </c>
    </row>
    <row r="3" spans="1:5" ht="26.25" x14ac:dyDescent="0.2">
      <c r="A3" s="65" t="s">
        <v>28</v>
      </c>
      <c r="B3" s="65" t="s">
        <v>28</v>
      </c>
      <c r="C3" s="65" t="s">
        <v>28</v>
      </c>
      <c r="D3" s="65" t="s">
        <v>28</v>
      </c>
      <c r="E3" s="65" t="s">
        <v>28</v>
      </c>
    </row>
    <row r="4" spans="1:5" ht="26.25" x14ac:dyDescent="0.2">
      <c r="A4" s="65" t="str">
        <f>+سهام!A4</f>
        <v>برای ماه منتهی به 1403/10/30</v>
      </c>
      <c r="B4" s="65" t="s">
        <v>2</v>
      </c>
      <c r="C4" s="65" t="s">
        <v>2</v>
      </c>
      <c r="D4" s="65" t="s">
        <v>2</v>
      </c>
      <c r="E4" s="65" t="s">
        <v>2</v>
      </c>
    </row>
    <row r="6" spans="1:5" ht="27" thickBot="1" x14ac:dyDescent="0.25">
      <c r="A6" s="66" t="s">
        <v>55</v>
      </c>
      <c r="C6" s="42" t="s">
        <v>30</v>
      </c>
      <c r="E6" s="42" t="s">
        <v>31</v>
      </c>
    </row>
    <row r="7" spans="1:5" ht="27" thickBot="1" x14ac:dyDescent="0.25">
      <c r="A7" s="66" t="s">
        <v>55</v>
      </c>
      <c r="C7" s="42" t="s">
        <v>22</v>
      </c>
      <c r="E7" s="42" t="s">
        <v>22</v>
      </c>
    </row>
    <row r="8" spans="1:5" ht="24.75" thickBot="1" x14ac:dyDescent="0.25">
      <c r="A8" s="7" t="s">
        <v>55</v>
      </c>
      <c r="B8" s="5"/>
      <c r="C8" s="8">
        <v>32594030</v>
      </c>
      <c r="D8" s="5"/>
      <c r="E8" s="8">
        <v>32594030</v>
      </c>
    </row>
    <row r="9" spans="1:5" ht="24.75" thickBot="1" x14ac:dyDescent="0.25">
      <c r="A9" s="5" t="s">
        <v>18</v>
      </c>
      <c r="B9" s="5"/>
      <c r="C9" s="48">
        <f>SUM(C8:C8)</f>
        <v>32594030</v>
      </c>
      <c r="D9" s="5"/>
      <c r="E9" s="48">
        <f>SUM(E8:E8)</f>
        <v>32594030</v>
      </c>
    </row>
    <row r="10" spans="1:5" ht="19.5" thickTop="1" x14ac:dyDescent="0.2"/>
  </sheetData>
  <mergeCells count="4">
    <mergeCell ref="A2:E2"/>
    <mergeCell ref="A3:E3"/>
    <mergeCell ref="A4:E4"/>
    <mergeCell ref="A6:A7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1A0042-E2B3-4562-9600-B63A93B87A34}">
  <dimension ref="A2:S13"/>
  <sheetViews>
    <sheetView rightToLeft="1" zoomScaleNormal="100" workbookViewId="0">
      <selection activeCell="K28" sqref="K28"/>
    </sheetView>
  </sheetViews>
  <sheetFormatPr defaultRowHeight="18.75" x14ac:dyDescent="0.2"/>
  <cols>
    <col min="1" max="1" width="29.25" style="12" bestFit="1" customWidth="1"/>
    <col min="2" max="2" width="0.875" style="12" customWidth="1"/>
    <col min="3" max="3" width="17.5" style="12" customWidth="1"/>
    <col min="4" max="4" width="0.875" style="12" customWidth="1"/>
    <col min="5" max="5" width="30.625" style="12" customWidth="1"/>
    <col min="6" max="6" width="0.875" style="12" customWidth="1"/>
    <col min="7" max="7" width="21" style="12" customWidth="1"/>
    <col min="8" max="8" width="0.875" style="12" customWidth="1"/>
    <col min="9" max="9" width="20.125" style="12" customWidth="1"/>
    <col min="10" max="10" width="0.875" style="12" customWidth="1"/>
    <col min="11" max="11" width="17.5" style="12" customWidth="1"/>
    <col min="12" max="12" width="0.875" style="12" customWidth="1"/>
    <col min="13" max="13" width="21" style="12" customWidth="1"/>
    <col min="14" max="14" width="0.875" style="12" customWidth="1"/>
    <col min="15" max="15" width="20.125" style="12" customWidth="1"/>
    <col min="16" max="16" width="0.875" style="12" customWidth="1"/>
    <col min="17" max="17" width="17.5" style="12" customWidth="1"/>
    <col min="18" max="18" width="0.875" style="12" customWidth="1"/>
    <col min="19" max="19" width="21" style="12" customWidth="1"/>
    <col min="20" max="20" width="0.875" style="12" customWidth="1"/>
    <col min="21" max="21" width="9" style="12"/>
    <col min="22" max="22" width="13.75" style="12" bestFit="1" customWidth="1"/>
    <col min="23" max="16384" width="9" style="12"/>
  </cols>
  <sheetData>
    <row r="2" spans="1:19" ht="26.25" x14ac:dyDescent="0.2">
      <c r="A2" s="65" t="str">
        <f>+سهام!A2</f>
        <v>صندوق سرمایه‌گذاری بخشی صنایع مفید - خودران</v>
      </c>
      <c r="B2" s="65" t="s">
        <v>0</v>
      </c>
      <c r="C2" s="65" t="s">
        <v>0</v>
      </c>
      <c r="D2" s="65" t="s">
        <v>0</v>
      </c>
      <c r="E2" s="65" t="s">
        <v>0</v>
      </c>
      <c r="F2" s="65" t="s">
        <v>0</v>
      </c>
      <c r="G2" s="65" t="s">
        <v>0</v>
      </c>
      <c r="H2" s="65" t="s">
        <v>0</v>
      </c>
      <c r="I2" s="65" t="s">
        <v>0</v>
      </c>
      <c r="J2" s="65" t="s">
        <v>0</v>
      </c>
      <c r="K2" s="65" t="s">
        <v>0</v>
      </c>
      <c r="L2" s="65" t="s">
        <v>0</v>
      </c>
      <c r="M2" s="65" t="s">
        <v>0</v>
      </c>
      <c r="N2" s="65" t="s">
        <v>0</v>
      </c>
      <c r="O2" s="65" t="s">
        <v>0</v>
      </c>
      <c r="P2" s="65" t="s">
        <v>0</v>
      </c>
      <c r="Q2" s="65" t="s">
        <v>0</v>
      </c>
      <c r="R2" s="65" t="s">
        <v>0</v>
      </c>
      <c r="S2" s="65" t="s">
        <v>0</v>
      </c>
    </row>
    <row r="3" spans="1:19" ht="26.25" x14ac:dyDescent="0.2">
      <c r="A3" s="65" t="s">
        <v>28</v>
      </c>
      <c r="B3" s="65" t="s">
        <v>28</v>
      </c>
      <c r="C3" s="65" t="s">
        <v>28</v>
      </c>
      <c r="D3" s="65" t="s">
        <v>28</v>
      </c>
      <c r="E3" s="65" t="s">
        <v>28</v>
      </c>
      <c r="F3" s="65" t="s">
        <v>28</v>
      </c>
      <c r="G3" s="65" t="s">
        <v>28</v>
      </c>
      <c r="H3" s="65" t="s">
        <v>28</v>
      </c>
      <c r="I3" s="65" t="s">
        <v>28</v>
      </c>
      <c r="J3" s="65" t="s">
        <v>28</v>
      </c>
      <c r="K3" s="65" t="s">
        <v>28</v>
      </c>
      <c r="L3" s="65" t="s">
        <v>28</v>
      </c>
      <c r="M3" s="65" t="s">
        <v>28</v>
      </c>
      <c r="N3" s="65" t="s">
        <v>28</v>
      </c>
      <c r="O3" s="65" t="s">
        <v>28</v>
      </c>
      <c r="P3" s="65" t="s">
        <v>28</v>
      </c>
      <c r="Q3" s="65" t="s">
        <v>28</v>
      </c>
      <c r="R3" s="65" t="s">
        <v>28</v>
      </c>
      <c r="S3" s="65" t="s">
        <v>28</v>
      </c>
    </row>
    <row r="4" spans="1:19" ht="26.25" x14ac:dyDescent="0.2">
      <c r="A4" s="65" t="str">
        <f>+سهام!A4</f>
        <v>برای ماه منتهی به 1403/10/30</v>
      </c>
      <c r="B4" s="65" t="s">
        <v>2</v>
      </c>
      <c r="C4" s="65" t="s">
        <v>2</v>
      </c>
      <c r="D4" s="65" t="s">
        <v>2</v>
      </c>
      <c r="E4" s="65" t="s">
        <v>2</v>
      </c>
      <c r="F4" s="65" t="s">
        <v>2</v>
      </c>
      <c r="G4" s="65" t="s">
        <v>2</v>
      </c>
      <c r="H4" s="65" t="s">
        <v>2</v>
      </c>
      <c r="I4" s="65" t="s">
        <v>2</v>
      </c>
      <c r="J4" s="65" t="s">
        <v>2</v>
      </c>
      <c r="K4" s="65" t="s">
        <v>2</v>
      </c>
      <c r="L4" s="65" t="s">
        <v>2</v>
      </c>
      <c r="M4" s="65" t="s">
        <v>2</v>
      </c>
      <c r="N4" s="65" t="s">
        <v>2</v>
      </c>
      <c r="O4" s="65" t="s">
        <v>2</v>
      </c>
      <c r="P4" s="65" t="s">
        <v>2</v>
      </c>
      <c r="Q4" s="65" t="s">
        <v>2</v>
      </c>
      <c r="R4" s="65" t="s">
        <v>2</v>
      </c>
      <c r="S4" s="65" t="s">
        <v>2</v>
      </c>
    </row>
    <row r="6" spans="1:19" ht="27" thickBot="1" x14ac:dyDescent="0.25">
      <c r="A6" s="66" t="s">
        <v>3</v>
      </c>
      <c r="C6" s="66" t="s">
        <v>36</v>
      </c>
      <c r="D6" s="66" t="s">
        <v>36</v>
      </c>
      <c r="E6" s="66" t="s">
        <v>36</v>
      </c>
      <c r="F6" s="66" t="s">
        <v>36</v>
      </c>
      <c r="G6" s="66" t="s">
        <v>36</v>
      </c>
      <c r="I6" s="66" t="s">
        <v>30</v>
      </c>
      <c r="J6" s="66" t="s">
        <v>30</v>
      </c>
      <c r="K6" s="66" t="s">
        <v>30</v>
      </c>
      <c r="L6" s="66" t="s">
        <v>30</v>
      </c>
      <c r="M6" s="66" t="s">
        <v>30</v>
      </c>
      <c r="O6" s="66" t="s">
        <v>31</v>
      </c>
      <c r="P6" s="66" t="s">
        <v>31</v>
      </c>
      <c r="Q6" s="66" t="s">
        <v>31</v>
      </c>
      <c r="R6" s="66" t="s">
        <v>31</v>
      </c>
      <c r="S6" s="66" t="s">
        <v>31</v>
      </c>
    </row>
    <row r="7" spans="1:19" ht="27" thickBot="1" x14ac:dyDescent="0.25">
      <c r="A7" s="66" t="s">
        <v>3</v>
      </c>
      <c r="C7" s="42" t="s">
        <v>37</v>
      </c>
      <c r="E7" s="42" t="s">
        <v>38</v>
      </c>
      <c r="G7" s="42" t="s">
        <v>39</v>
      </c>
      <c r="I7" s="42" t="s">
        <v>40</v>
      </c>
      <c r="K7" s="42" t="s">
        <v>34</v>
      </c>
      <c r="M7" s="42" t="s">
        <v>41</v>
      </c>
      <c r="O7" s="42" t="s">
        <v>40</v>
      </c>
      <c r="Q7" s="42" t="s">
        <v>34</v>
      </c>
      <c r="S7" s="42" t="s">
        <v>41</v>
      </c>
    </row>
    <row r="8" spans="1:19" s="15" customFormat="1" ht="21.75" thickBot="1" x14ac:dyDescent="0.25">
      <c r="A8" s="14" t="s">
        <v>112</v>
      </c>
      <c r="C8" s="15" t="s">
        <v>111</v>
      </c>
      <c r="E8" s="16">
        <v>61950008</v>
      </c>
      <c r="G8" s="16">
        <v>55</v>
      </c>
      <c r="I8" s="16">
        <v>3407250440</v>
      </c>
      <c r="K8" s="16">
        <v>214319989</v>
      </c>
      <c r="M8" s="16">
        <f>+I8-K8</f>
        <v>3192930451</v>
      </c>
      <c r="O8" s="16">
        <v>3407250440</v>
      </c>
      <c r="Q8" s="16">
        <v>214319989</v>
      </c>
      <c r="S8" s="16">
        <f>+O8-Q8</f>
        <v>3192930451</v>
      </c>
    </row>
    <row r="9" spans="1:19" ht="19.5" thickBot="1" x14ac:dyDescent="0.25">
      <c r="I9" s="17">
        <f>SUM(I8:I8)</f>
        <v>3407250440</v>
      </c>
      <c r="J9" s="15"/>
      <c r="K9" s="17">
        <f>SUM(K8:K8)</f>
        <v>214319989</v>
      </c>
      <c r="L9" s="15"/>
      <c r="M9" s="17">
        <f>SUM(M8:M8)</f>
        <v>3192930451</v>
      </c>
      <c r="N9" s="15"/>
      <c r="O9" s="17">
        <f>SUM(O8:O8)</f>
        <v>3407250440</v>
      </c>
      <c r="P9" s="15"/>
      <c r="Q9" s="17">
        <f>SUM(Q8:Q8)</f>
        <v>214319989</v>
      </c>
      <c r="R9" s="15"/>
      <c r="S9" s="17">
        <f>SUM(S8:S8)</f>
        <v>3192930451</v>
      </c>
    </row>
    <row r="10" spans="1:19" ht="14.25" customHeight="1" thickTop="1" x14ac:dyDescent="0.2">
      <c r="S10" s="16"/>
    </row>
    <row r="13" spans="1:19" x14ac:dyDescent="0.2">
      <c r="R13" s="13">
        <f>+S12-S9</f>
        <v>-3192930451</v>
      </c>
      <c r="S13" s="13"/>
    </row>
  </sheetData>
  <mergeCells count="7">
    <mergeCell ref="A2:S2"/>
    <mergeCell ref="A3:S3"/>
    <mergeCell ref="A4:S4"/>
    <mergeCell ref="A6:A7"/>
    <mergeCell ref="C6:G6"/>
    <mergeCell ref="I6:M6"/>
    <mergeCell ref="O6:S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939C12-AED8-44D9-A463-924DF8384FC6}">
  <dimension ref="A2:M10"/>
  <sheetViews>
    <sheetView rightToLeft="1" workbookViewId="0">
      <selection activeCell="K28" sqref="K28"/>
    </sheetView>
  </sheetViews>
  <sheetFormatPr defaultRowHeight="18.75" x14ac:dyDescent="0.2"/>
  <cols>
    <col min="1" max="1" width="16.5" style="12" customWidth="1"/>
    <col min="2" max="2" width="0.875" style="12" customWidth="1"/>
    <col min="3" max="3" width="18.375" style="12" customWidth="1"/>
    <col min="4" max="4" width="0.875" style="12" customWidth="1"/>
    <col min="5" max="5" width="15.75" style="12" customWidth="1"/>
    <col min="6" max="6" width="0.875" style="12" customWidth="1"/>
    <col min="7" max="7" width="18.375" style="12" customWidth="1"/>
    <col min="8" max="8" width="0.875" style="12" customWidth="1"/>
    <col min="9" max="9" width="19.25" style="12" customWidth="1"/>
    <col min="10" max="10" width="0.875" style="12" customWidth="1"/>
    <col min="11" max="11" width="14" style="12" customWidth="1"/>
    <col min="12" max="12" width="0.875" style="12" customWidth="1"/>
    <col min="13" max="13" width="19.25" style="12" customWidth="1"/>
    <col min="14" max="14" width="0.875" style="12" customWidth="1"/>
    <col min="15" max="15" width="8" style="12" customWidth="1"/>
    <col min="16" max="16384" width="9" style="12"/>
  </cols>
  <sheetData>
    <row r="2" spans="1:13" ht="26.25" x14ac:dyDescent="0.2">
      <c r="A2" s="65" t="str">
        <f>+سهام!A2</f>
        <v>صندوق سرمایه‌گذاری بخشی صنایع مفید - خودران</v>
      </c>
      <c r="B2" s="65" t="s">
        <v>0</v>
      </c>
      <c r="C2" s="65" t="s">
        <v>0</v>
      </c>
      <c r="D2" s="65" t="s">
        <v>0</v>
      </c>
      <c r="E2" s="65" t="s">
        <v>0</v>
      </c>
      <c r="F2" s="65" t="s">
        <v>0</v>
      </c>
      <c r="G2" s="65" t="s">
        <v>0</v>
      </c>
      <c r="H2" s="65" t="s">
        <v>0</v>
      </c>
      <c r="I2" s="65" t="s">
        <v>0</v>
      </c>
      <c r="J2" s="65" t="s">
        <v>0</v>
      </c>
      <c r="K2" s="65" t="s">
        <v>0</v>
      </c>
      <c r="L2" s="65" t="s">
        <v>0</v>
      </c>
      <c r="M2" s="65" t="s">
        <v>0</v>
      </c>
    </row>
    <row r="3" spans="1:13" ht="26.25" x14ac:dyDescent="0.2">
      <c r="A3" s="65" t="s">
        <v>28</v>
      </c>
      <c r="B3" s="65" t="s">
        <v>28</v>
      </c>
      <c r="C3" s="65" t="s">
        <v>28</v>
      </c>
      <c r="D3" s="65" t="s">
        <v>28</v>
      </c>
      <c r="E3" s="65" t="s">
        <v>28</v>
      </c>
      <c r="F3" s="65" t="s">
        <v>28</v>
      </c>
      <c r="G3" s="65" t="s">
        <v>28</v>
      </c>
      <c r="H3" s="65" t="s">
        <v>28</v>
      </c>
      <c r="I3" s="65" t="s">
        <v>28</v>
      </c>
      <c r="J3" s="65" t="s">
        <v>28</v>
      </c>
      <c r="K3" s="65" t="s">
        <v>28</v>
      </c>
      <c r="L3" s="65" t="s">
        <v>28</v>
      </c>
      <c r="M3" s="65" t="s">
        <v>28</v>
      </c>
    </row>
    <row r="4" spans="1:13" ht="26.25" x14ac:dyDescent="0.2">
      <c r="A4" s="65" t="str">
        <f>+سهام!A4</f>
        <v>برای ماه منتهی به 1403/10/30</v>
      </c>
      <c r="B4" s="65" t="s">
        <v>2</v>
      </c>
      <c r="C4" s="65" t="s">
        <v>2</v>
      </c>
      <c r="D4" s="65" t="s">
        <v>2</v>
      </c>
      <c r="E4" s="65" t="s">
        <v>2</v>
      </c>
      <c r="F4" s="65" t="s">
        <v>2</v>
      </c>
      <c r="G4" s="65" t="s">
        <v>2</v>
      </c>
      <c r="H4" s="65" t="s">
        <v>2</v>
      </c>
      <c r="I4" s="65" t="s">
        <v>2</v>
      </c>
      <c r="J4" s="65" t="s">
        <v>2</v>
      </c>
      <c r="K4" s="65" t="s">
        <v>2</v>
      </c>
      <c r="L4" s="65" t="s">
        <v>2</v>
      </c>
      <c r="M4" s="65" t="s">
        <v>2</v>
      </c>
    </row>
    <row r="6" spans="1:13" ht="27" thickBot="1" x14ac:dyDescent="0.25">
      <c r="A6" s="66" t="s">
        <v>29</v>
      </c>
      <c r="B6" s="66" t="s">
        <v>29</v>
      </c>
      <c r="C6" s="66" t="s">
        <v>30</v>
      </c>
      <c r="D6" s="66" t="s">
        <v>30</v>
      </c>
      <c r="E6" s="66" t="s">
        <v>30</v>
      </c>
      <c r="F6" s="66" t="s">
        <v>30</v>
      </c>
      <c r="G6" s="66" t="s">
        <v>30</v>
      </c>
      <c r="I6" s="66" t="s">
        <v>31</v>
      </c>
      <c r="J6" s="66" t="s">
        <v>31</v>
      </c>
      <c r="K6" s="66" t="s">
        <v>31</v>
      </c>
      <c r="L6" s="66" t="s">
        <v>31</v>
      </c>
      <c r="M6" s="66" t="s">
        <v>31</v>
      </c>
    </row>
    <row r="7" spans="1:13" ht="27" thickBot="1" x14ac:dyDescent="0.25">
      <c r="A7" s="10" t="s">
        <v>32</v>
      </c>
      <c r="C7" s="10" t="s">
        <v>33</v>
      </c>
      <c r="E7" s="10" t="s">
        <v>34</v>
      </c>
      <c r="G7" s="10" t="s">
        <v>35</v>
      </c>
      <c r="I7" s="10" t="s">
        <v>33</v>
      </c>
      <c r="K7" s="10" t="s">
        <v>34</v>
      </c>
      <c r="M7" s="10" t="s">
        <v>35</v>
      </c>
    </row>
    <row r="8" spans="1:13" ht="19.5" customHeight="1" x14ac:dyDescent="0.2">
      <c r="A8" s="11" t="s">
        <v>26</v>
      </c>
      <c r="C8" s="13">
        <v>1689279797</v>
      </c>
      <c r="E8" s="13">
        <v>0</v>
      </c>
      <c r="G8" s="13">
        <f>+C8-E8</f>
        <v>1689279797</v>
      </c>
      <c r="I8" s="13">
        <v>1689279797</v>
      </c>
      <c r="K8" s="13">
        <v>0</v>
      </c>
      <c r="M8" s="13">
        <f>+I8-K8</f>
        <v>1689279797</v>
      </c>
    </row>
    <row r="9" spans="1:13" ht="19.5" customHeight="1" thickBot="1" x14ac:dyDescent="0.25">
      <c r="A9" s="11" t="s">
        <v>27</v>
      </c>
      <c r="C9" s="13">
        <v>2141</v>
      </c>
      <c r="E9" s="13">
        <v>0</v>
      </c>
      <c r="G9" s="13">
        <f>+C9-E9</f>
        <v>2141</v>
      </c>
      <c r="I9" s="13">
        <v>2141</v>
      </c>
      <c r="K9" s="13">
        <v>0</v>
      </c>
      <c r="M9" s="13">
        <f>+I9-K9</f>
        <v>2141</v>
      </c>
    </row>
    <row r="10" spans="1:13" ht="21.75" thickBot="1" x14ac:dyDescent="0.25">
      <c r="A10" s="12" t="s">
        <v>18</v>
      </c>
      <c r="C10" s="43">
        <f>SUM(C8:C9)</f>
        <v>1689281938</v>
      </c>
      <c r="D10" s="11"/>
      <c r="E10" s="43">
        <f>SUM(E8:E9)</f>
        <v>0</v>
      </c>
      <c r="F10" s="11"/>
      <c r="G10" s="43">
        <f>SUM(G8:G9)</f>
        <v>1689281938</v>
      </c>
      <c r="H10" s="11"/>
      <c r="I10" s="43">
        <f>SUM(I8:I9)</f>
        <v>1689281938</v>
      </c>
      <c r="J10" s="11"/>
      <c r="K10" s="43">
        <f>SUM(K8:K9)</f>
        <v>0</v>
      </c>
      <c r="L10" s="11"/>
      <c r="M10" s="43">
        <f>SUM(M8:M9)</f>
        <v>1689281938</v>
      </c>
    </row>
  </sheetData>
  <mergeCells count="6">
    <mergeCell ref="A2:M2"/>
    <mergeCell ref="A3:M3"/>
    <mergeCell ref="A4:M4"/>
    <mergeCell ref="A6:B6"/>
    <mergeCell ref="C6:G6"/>
    <mergeCell ref="I6:M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1B3F23-56EA-40FB-8399-FEECFC0A16B2}">
  <dimension ref="A2:V30"/>
  <sheetViews>
    <sheetView rightToLeft="1" topLeftCell="A7" zoomScale="90" zoomScaleNormal="90" workbookViewId="0">
      <selection activeCell="I15" sqref="I15"/>
    </sheetView>
  </sheetViews>
  <sheetFormatPr defaultRowHeight="22.5" x14ac:dyDescent="0.2"/>
  <cols>
    <col min="1" max="1" width="29.375" style="20" bestFit="1" customWidth="1"/>
    <col min="2" max="2" width="0.875" style="20" customWidth="1"/>
    <col min="3" max="3" width="15.75" style="20" customWidth="1"/>
    <col min="4" max="4" width="0.875" style="20" customWidth="1"/>
    <col min="5" max="5" width="19.25" style="20" customWidth="1"/>
    <col min="6" max="6" width="0.875" style="20" customWidth="1"/>
    <col min="7" max="7" width="19.25" style="20" customWidth="1"/>
    <col min="8" max="8" width="0.875" style="20" customWidth="1"/>
    <col min="9" max="9" width="24.5" style="20" customWidth="1"/>
    <col min="10" max="10" width="0.875" style="20" customWidth="1"/>
    <col min="11" max="11" width="16.625" style="20" customWidth="1"/>
    <col min="12" max="12" width="0.875" style="20" customWidth="1"/>
    <col min="13" max="13" width="20.125" style="20" customWidth="1"/>
    <col min="14" max="14" width="0.875" style="20" customWidth="1"/>
    <col min="15" max="15" width="20.125" style="20" customWidth="1"/>
    <col min="16" max="16" width="0.875" style="20" customWidth="1"/>
    <col min="17" max="17" width="24.5" style="20" customWidth="1"/>
    <col min="18" max="18" width="0.875" style="20" customWidth="1"/>
    <col min="19" max="19" width="16.125" style="20" bestFit="1" customWidth="1"/>
    <col min="20" max="20" width="15.875" style="20" bestFit="1" customWidth="1"/>
    <col min="21" max="21" width="17" style="20" bestFit="1" customWidth="1"/>
    <col min="22" max="16384" width="9" style="20"/>
  </cols>
  <sheetData>
    <row r="2" spans="1:22" ht="24" x14ac:dyDescent="0.2">
      <c r="A2" s="67" t="str">
        <f>+سهام!A2</f>
        <v>صندوق سرمایه‌گذاری بخشی صنایع مفید - خودران</v>
      </c>
      <c r="B2" s="67" t="s">
        <v>0</v>
      </c>
      <c r="C2" s="67" t="s">
        <v>0</v>
      </c>
      <c r="D2" s="67" t="s">
        <v>0</v>
      </c>
      <c r="E2" s="67" t="s">
        <v>0</v>
      </c>
      <c r="F2" s="67" t="s">
        <v>0</v>
      </c>
      <c r="G2" s="67" t="s">
        <v>0</v>
      </c>
      <c r="H2" s="67" t="s">
        <v>0</v>
      </c>
      <c r="I2" s="67" t="s">
        <v>0</v>
      </c>
      <c r="J2" s="67" t="s">
        <v>0</v>
      </c>
      <c r="K2" s="67" t="s">
        <v>0</v>
      </c>
      <c r="L2" s="67" t="s">
        <v>0</v>
      </c>
      <c r="M2" s="67" t="s">
        <v>0</v>
      </c>
      <c r="N2" s="67" t="s">
        <v>0</v>
      </c>
      <c r="O2" s="67" t="s">
        <v>0</v>
      </c>
      <c r="P2" s="67" t="s">
        <v>0</v>
      </c>
      <c r="Q2" s="67" t="s">
        <v>0</v>
      </c>
    </row>
    <row r="3" spans="1:22" ht="24" x14ac:dyDescent="0.2">
      <c r="A3" s="67" t="s">
        <v>28</v>
      </c>
      <c r="B3" s="67" t="s">
        <v>28</v>
      </c>
      <c r="C3" s="67" t="s">
        <v>28</v>
      </c>
      <c r="D3" s="67" t="s">
        <v>28</v>
      </c>
      <c r="E3" s="67" t="s">
        <v>28</v>
      </c>
      <c r="F3" s="67" t="s">
        <v>28</v>
      </c>
      <c r="G3" s="67" t="s">
        <v>28</v>
      </c>
      <c r="H3" s="67" t="s">
        <v>28</v>
      </c>
      <c r="I3" s="67" t="s">
        <v>28</v>
      </c>
      <c r="J3" s="67" t="s">
        <v>28</v>
      </c>
      <c r="K3" s="67" t="s">
        <v>28</v>
      </c>
      <c r="L3" s="67" t="s">
        <v>28</v>
      </c>
      <c r="M3" s="67" t="s">
        <v>28</v>
      </c>
      <c r="N3" s="67" t="s">
        <v>28</v>
      </c>
      <c r="O3" s="67" t="s">
        <v>28</v>
      </c>
      <c r="P3" s="67" t="s">
        <v>28</v>
      </c>
      <c r="Q3" s="67" t="s">
        <v>28</v>
      </c>
    </row>
    <row r="4" spans="1:22" ht="24" x14ac:dyDescent="0.2">
      <c r="A4" s="67" t="str">
        <f>+سهام!A4</f>
        <v>برای ماه منتهی به 1403/10/30</v>
      </c>
      <c r="B4" s="67" t="s">
        <v>2</v>
      </c>
      <c r="C4" s="67" t="s">
        <v>2</v>
      </c>
      <c r="D4" s="67" t="s">
        <v>2</v>
      </c>
      <c r="E4" s="67" t="s">
        <v>2</v>
      </c>
      <c r="F4" s="67" t="s">
        <v>2</v>
      </c>
      <c r="G4" s="67" t="s">
        <v>2</v>
      </c>
      <c r="H4" s="67" t="s">
        <v>2</v>
      </c>
      <c r="I4" s="67" t="s">
        <v>2</v>
      </c>
      <c r="J4" s="67" t="s">
        <v>2</v>
      </c>
      <c r="K4" s="67" t="s">
        <v>2</v>
      </c>
      <c r="L4" s="67" t="s">
        <v>2</v>
      </c>
      <c r="M4" s="67" t="s">
        <v>2</v>
      </c>
      <c r="N4" s="67" t="s">
        <v>2</v>
      </c>
      <c r="O4" s="67" t="s">
        <v>2</v>
      </c>
      <c r="P4" s="67" t="s">
        <v>2</v>
      </c>
      <c r="Q4" s="67" t="s">
        <v>2</v>
      </c>
    </row>
    <row r="6" spans="1:22" ht="24.75" thickBot="1" x14ac:dyDescent="0.25">
      <c r="A6" s="68" t="s">
        <v>3</v>
      </c>
      <c r="C6" s="69" t="s">
        <v>30</v>
      </c>
      <c r="D6" s="69" t="s">
        <v>30</v>
      </c>
      <c r="E6" s="69" t="s">
        <v>30</v>
      </c>
      <c r="F6" s="69" t="s">
        <v>30</v>
      </c>
      <c r="G6" s="69" t="s">
        <v>30</v>
      </c>
      <c r="H6" s="69" t="s">
        <v>30</v>
      </c>
      <c r="I6" s="69" t="s">
        <v>30</v>
      </c>
      <c r="K6" s="69" t="s">
        <v>31</v>
      </c>
      <c r="L6" s="69" t="s">
        <v>31</v>
      </c>
      <c r="M6" s="69" t="s">
        <v>31</v>
      </c>
      <c r="N6" s="69" t="s">
        <v>31</v>
      </c>
      <c r="O6" s="69" t="s">
        <v>31</v>
      </c>
      <c r="P6" s="69" t="s">
        <v>31</v>
      </c>
      <c r="Q6" s="69" t="s">
        <v>31</v>
      </c>
    </row>
    <row r="7" spans="1:22" ht="24.75" thickBot="1" x14ac:dyDescent="0.25">
      <c r="A7" s="69" t="s">
        <v>3</v>
      </c>
      <c r="C7" s="21" t="s">
        <v>7</v>
      </c>
      <c r="E7" s="21" t="s">
        <v>42</v>
      </c>
      <c r="G7" s="21" t="s">
        <v>43</v>
      </c>
      <c r="I7" s="21" t="s">
        <v>45</v>
      </c>
      <c r="K7" s="21" t="s">
        <v>7</v>
      </c>
      <c r="M7" s="21" t="s">
        <v>42</v>
      </c>
      <c r="O7" s="21" t="s">
        <v>43</v>
      </c>
      <c r="Q7" s="21" t="s">
        <v>45</v>
      </c>
    </row>
    <row r="8" spans="1:22" ht="24" x14ac:dyDescent="0.2">
      <c r="A8" s="39" t="s">
        <v>113</v>
      </c>
      <c r="C8" s="24">
        <v>10609276</v>
      </c>
      <c r="D8" s="24"/>
      <c r="E8" s="24">
        <v>77223461441</v>
      </c>
      <c r="F8" s="24"/>
      <c r="G8" s="24">
        <v>63382366368</v>
      </c>
      <c r="H8" s="24"/>
      <c r="I8" s="24">
        <f>+E8-G8</f>
        <v>13841095073</v>
      </c>
      <c r="J8" s="24"/>
      <c r="K8" s="24">
        <v>10609276</v>
      </c>
      <c r="L8" s="24"/>
      <c r="M8" s="24">
        <v>77223461441</v>
      </c>
      <c r="N8" s="24"/>
      <c r="O8" s="24">
        <v>63382366368</v>
      </c>
      <c r="P8" s="24"/>
      <c r="Q8" s="24">
        <f>+M8-O8</f>
        <v>13841095073</v>
      </c>
      <c r="S8" s="22"/>
      <c r="T8" s="24"/>
      <c r="U8" s="24"/>
      <c r="V8" s="24"/>
    </row>
    <row r="9" spans="1:22" ht="24" x14ac:dyDescent="0.2">
      <c r="A9" s="39" t="s">
        <v>89</v>
      </c>
      <c r="C9" s="24">
        <v>277020</v>
      </c>
      <c r="D9" s="24"/>
      <c r="E9" s="24">
        <v>1731374436</v>
      </c>
      <c r="F9" s="24"/>
      <c r="G9" s="24">
        <v>1453906404</v>
      </c>
      <c r="H9" s="24"/>
      <c r="I9" s="24">
        <f t="shared" ref="I9:I23" si="0">+E9-G9</f>
        <v>277468032</v>
      </c>
      <c r="J9" s="24"/>
      <c r="K9" s="24">
        <v>277020</v>
      </c>
      <c r="L9" s="24"/>
      <c r="M9" s="24">
        <v>1731374436</v>
      </c>
      <c r="N9" s="24"/>
      <c r="O9" s="24">
        <v>1453906404</v>
      </c>
      <c r="P9" s="24"/>
      <c r="Q9" s="24">
        <f t="shared" ref="Q9:Q23" si="1">+M9-O9</f>
        <v>277468032</v>
      </c>
      <c r="S9" s="22"/>
      <c r="T9" s="24"/>
      <c r="U9" s="24"/>
      <c r="V9" s="24"/>
    </row>
    <row r="10" spans="1:22" s="23" customFormat="1" ht="24" x14ac:dyDescent="0.2">
      <c r="A10" s="40" t="s">
        <v>93</v>
      </c>
      <c r="C10" s="24">
        <v>656662</v>
      </c>
      <c r="D10" s="25"/>
      <c r="E10" s="24">
        <v>584215611</v>
      </c>
      <c r="F10" s="25"/>
      <c r="G10" s="24">
        <v>597270693</v>
      </c>
      <c r="H10" s="25"/>
      <c r="I10" s="24">
        <f t="shared" si="0"/>
        <v>-13055082</v>
      </c>
      <c r="J10" s="25"/>
      <c r="K10" s="24">
        <v>656662</v>
      </c>
      <c r="L10" s="25"/>
      <c r="M10" s="24">
        <v>584215611</v>
      </c>
      <c r="N10" s="25"/>
      <c r="O10" s="24">
        <v>597270693</v>
      </c>
      <c r="P10" s="25"/>
      <c r="Q10" s="24">
        <f t="shared" si="1"/>
        <v>-13055082</v>
      </c>
      <c r="S10" s="22"/>
      <c r="T10" s="24"/>
      <c r="U10" s="24"/>
      <c r="V10" s="24"/>
    </row>
    <row r="11" spans="1:22" ht="24" x14ac:dyDescent="0.2">
      <c r="A11" s="39" t="s">
        <v>94</v>
      </c>
      <c r="C11" s="24">
        <v>15474108</v>
      </c>
      <c r="D11" s="24"/>
      <c r="E11" s="24">
        <v>36740626535</v>
      </c>
      <c r="F11" s="24"/>
      <c r="G11" s="24">
        <v>33609750965</v>
      </c>
      <c r="H11" s="24"/>
      <c r="I11" s="24">
        <f t="shared" si="0"/>
        <v>3130875570</v>
      </c>
      <c r="J11" s="24"/>
      <c r="K11" s="24">
        <v>15474108</v>
      </c>
      <c r="L11" s="24"/>
      <c r="M11" s="24">
        <v>36740626535</v>
      </c>
      <c r="N11" s="24"/>
      <c r="O11" s="24">
        <v>33609750965</v>
      </c>
      <c r="P11" s="24"/>
      <c r="Q11" s="24">
        <f t="shared" si="1"/>
        <v>3130875570</v>
      </c>
      <c r="S11" s="22"/>
      <c r="T11" s="24"/>
      <c r="U11" s="24"/>
      <c r="V11" s="24"/>
    </row>
    <row r="12" spans="1:22" ht="24" x14ac:dyDescent="0.2">
      <c r="A12" s="39" t="s">
        <v>95</v>
      </c>
      <c r="C12" s="24">
        <v>54579</v>
      </c>
      <c r="D12" s="24"/>
      <c r="E12" s="24">
        <v>734060074</v>
      </c>
      <c r="F12" s="24"/>
      <c r="G12" s="24">
        <v>728304753</v>
      </c>
      <c r="H12" s="24"/>
      <c r="I12" s="24">
        <f t="shared" si="0"/>
        <v>5755321</v>
      </c>
      <c r="J12" s="24"/>
      <c r="K12" s="24">
        <v>54579</v>
      </c>
      <c r="L12" s="24"/>
      <c r="M12" s="24">
        <v>734060074</v>
      </c>
      <c r="N12" s="24"/>
      <c r="O12" s="24">
        <v>728304753</v>
      </c>
      <c r="P12" s="24"/>
      <c r="Q12" s="24">
        <f t="shared" si="1"/>
        <v>5755321</v>
      </c>
      <c r="S12" s="22"/>
      <c r="T12" s="24"/>
      <c r="U12" s="24"/>
      <c r="V12" s="24"/>
    </row>
    <row r="13" spans="1:22" ht="24" x14ac:dyDescent="0.2">
      <c r="A13" s="39" t="s">
        <v>91</v>
      </c>
      <c r="C13" s="24">
        <v>14859</v>
      </c>
      <c r="D13" s="24"/>
      <c r="E13" s="24">
        <v>60869603</v>
      </c>
      <c r="F13" s="24"/>
      <c r="G13" s="24">
        <v>53572372</v>
      </c>
      <c r="H13" s="24"/>
      <c r="I13" s="24">
        <f t="shared" si="0"/>
        <v>7297231</v>
      </c>
      <c r="J13" s="24"/>
      <c r="K13" s="24">
        <v>14859</v>
      </c>
      <c r="L13" s="24"/>
      <c r="M13" s="24">
        <v>60869603</v>
      </c>
      <c r="N13" s="24"/>
      <c r="O13" s="24">
        <v>53572372</v>
      </c>
      <c r="P13" s="24"/>
      <c r="Q13" s="24">
        <f t="shared" si="1"/>
        <v>7297231</v>
      </c>
      <c r="S13" s="22"/>
      <c r="T13" s="24"/>
      <c r="U13" s="24"/>
      <c r="V13" s="24"/>
    </row>
    <row r="14" spans="1:22" ht="24" x14ac:dyDescent="0.2">
      <c r="A14" s="39" t="s">
        <v>114</v>
      </c>
      <c r="C14" s="24">
        <v>151863</v>
      </c>
      <c r="D14" s="24"/>
      <c r="E14" s="24">
        <v>1323914077</v>
      </c>
      <c r="F14" s="24"/>
      <c r="G14" s="24">
        <v>1155790579</v>
      </c>
      <c r="H14" s="24"/>
      <c r="I14" s="24">
        <f t="shared" si="0"/>
        <v>168123498</v>
      </c>
      <c r="J14" s="24"/>
      <c r="K14" s="24">
        <v>151863</v>
      </c>
      <c r="L14" s="24"/>
      <c r="M14" s="24">
        <v>1323914077</v>
      </c>
      <c r="N14" s="24"/>
      <c r="O14" s="24">
        <v>1155790579</v>
      </c>
      <c r="P14" s="24"/>
      <c r="Q14" s="24">
        <f t="shared" si="1"/>
        <v>168123498</v>
      </c>
      <c r="S14" s="22"/>
      <c r="T14" s="24"/>
      <c r="U14" s="24"/>
      <c r="V14" s="24"/>
    </row>
    <row r="15" spans="1:22" ht="24" x14ac:dyDescent="0.2">
      <c r="A15" s="39" t="s">
        <v>96</v>
      </c>
      <c r="C15" s="24">
        <v>173768</v>
      </c>
      <c r="D15" s="24"/>
      <c r="E15" s="24">
        <v>893035221</v>
      </c>
      <c r="F15" s="24"/>
      <c r="G15" s="24">
        <v>976073346</v>
      </c>
      <c r="H15" s="24"/>
      <c r="I15" s="24">
        <f t="shared" si="0"/>
        <v>-83038125</v>
      </c>
      <c r="J15" s="24"/>
      <c r="K15" s="24">
        <v>173768</v>
      </c>
      <c r="L15" s="24"/>
      <c r="M15" s="24">
        <v>893035221</v>
      </c>
      <c r="N15" s="24"/>
      <c r="O15" s="24">
        <v>976073346</v>
      </c>
      <c r="P15" s="24"/>
      <c r="Q15" s="24">
        <f t="shared" si="1"/>
        <v>-83038125</v>
      </c>
      <c r="S15" s="22"/>
      <c r="T15" s="24"/>
      <c r="U15" s="24"/>
      <c r="V15" s="24"/>
    </row>
    <row r="16" spans="1:22" ht="24" x14ac:dyDescent="0.2">
      <c r="A16" s="39" t="s">
        <v>115</v>
      </c>
      <c r="C16" s="24">
        <v>297500</v>
      </c>
      <c r="D16" s="24"/>
      <c r="E16" s="24">
        <v>8457874504</v>
      </c>
      <c r="F16" s="24"/>
      <c r="G16" s="24">
        <v>5657930239</v>
      </c>
      <c r="H16" s="24"/>
      <c r="I16" s="24">
        <f t="shared" si="0"/>
        <v>2799944265</v>
      </c>
      <c r="J16" s="24"/>
      <c r="K16" s="24">
        <v>297500</v>
      </c>
      <c r="L16" s="24"/>
      <c r="M16" s="24">
        <v>8457874504</v>
      </c>
      <c r="N16" s="24"/>
      <c r="O16" s="24">
        <v>5657930239</v>
      </c>
      <c r="P16" s="24"/>
      <c r="Q16" s="24">
        <f t="shared" si="1"/>
        <v>2799944265</v>
      </c>
      <c r="S16" s="22"/>
      <c r="T16" s="24"/>
      <c r="U16" s="24"/>
      <c r="V16" s="24"/>
    </row>
    <row r="17" spans="1:22" ht="24" x14ac:dyDescent="0.2">
      <c r="A17" s="39" t="s">
        <v>116</v>
      </c>
      <c r="C17" s="24">
        <v>250000</v>
      </c>
      <c r="D17" s="24"/>
      <c r="E17" s="24">
        <v>4843274205</v>
      </c>
      <c r="F17" s="24"/>
      <c r="G17" s="24">
        <v>4540323372</v>
      </c>
      <c r="H17" s="24"/>
      <c r="I17" s="24">
        <f t="shared" si="0"/>
        <v>302950833</v>
      </c>
      <c r="J17" s="24"/>
      <c r="K17" s="24">
        <v>250000</v>
      </c>
      <c r="L17" s="24"/>
      <c r="M17" s="24">
        <v>4843274205</v>
      </c>
      <c r="N17" s="24"/>
      <c r="O17" s="24">
        <v>4540323372</v>
      </c>
      <c r="P17" s="24"/>
      <c r="Q17" s="24">
        <f t="shared" si="1"/>
        <v>302950833</v>
      </c>
      <c r="S17" s="22"/>
      <c r="T17" s="24"/>
      <c r="U17" s="24"/>
      <c r="V17" s="24"/>
    </row>
    <row r="18" spans="1:22" ht="24" x14ac:dyDescent="0.2">
      <c r="A18" s="39" t="s">
        <v>117</v>
      </c>
      <c r="C18" s="24">
        <v>51805</v>
      </c>
      <c r="D18" s="24"/>
      <c r="E18" s="24">
        <v>801804564</v>
      </c>
      <c r="F18" s="24"/>
      <c r="G18" s="24">
        <v>738978512</v>
      </c>
      <c r="H18" s="24"/>
      <c r="I18" s="24">
        <f t="shared" si="0"/>
        <v>62826052</v>
      </c>
      <c r="J18" s="24"/>
      <c r="K18" s="24">
        <v>51805</v>
      </c>
      <c r="L18" s="24"/>
      <c r="M18" s="24">
        <v>801804564</v>
      </c>
      <c r="N18" s="24"/>
      <c r="O18" s="24">
        <v>738978512</v>
      </c>
      <c r="P18" s="24"/>
      <c r="Q18" s="24">
        <f t="shared" si="1"/>
        <v>62826052</v>
      </c>
      <c r="S18" s="22"/>
      <c r="T18" s="24"/>
      <c r="U18" s="24"/>
      <c r="V18" s="24"/>
    </row>
    <row r="19" spans="1:22" ht="24" x14ac:dyDescent="0.2">
      <c r="A19" s="39" t="s">
        <v>97</v>
      </c>
      <c r="C19" s="24">
        <v>78451309</v>
      </c>
      <c r="D19" s="24"/>
      <c r="E19" s="24">
        <v>164009768952</v>
      </c>
      <c r="F19" s="24"/>
      <c r="G19" s="24">
        <v>140918034389</v>
      </c>
      <c r="H19" s="24"/>
      <c r="I19" s="24">
        <f t="shared" si="0"/>
        <v>23091734563</v>
      </c>
      <c r="J19" s="24"/>
      <c r="K19" s="24">
        <v>78451309</v>
      </c>
      <c r="L19" s="24"/>
      <c r="M19" s="24">
        <v>164009768952</v>
      </c>
      <c r="N19" s="24"/>
      <c r="O19" s="24">
        <v>140918034389</v>
      </c>
      <c r="P19" s="24"/>
      <c r="Q19" s="24">
        <f t="shared" si="1"/>
        <v>23091734563</v>
      </c>
      <c r="S19" s="22"/>
      <c r="T19" s="24"/>
      <c r="U19" s="24"/>
      <c r="V19" s="24"/>
    </row>
    <row r="20" spans="1:22" ht="24" x14ac:dyDescent="0.2">
      <c r="A20" s="39" t="s">
        <v>88</v>
      </c>
      <c r="C20" s="24">
        <v>33341054</v>
      </c>
      <c r="D20" s="24"/>
      <c r="E20" s="24">
        <v>119569463966</v>
      </c>
      <c r="F20" s="24"/>
      <c r="G20" s="24">
        <v>114342227795</v>
      </c>
      <c r="H20" s="24"/>
      <c r="I20" s="24">
        <f t="shared" si="0"/>
        <v>5227236171</v>
      </c>
      <c r="J20" s="24"/>
      <c r="K20" s="24">
        <v>33341054</v>
      </c>
      <c r="L20" s="24"/>
      <c r="M20" s="24">
        <v>119569463966</v>
      </c>
      <c r="N20" s="24"/>
      <c r="O20" s="24">
        <v>114342227795</v>
      </c>
      <c r="P20" s="24"/>
      <c r="Q20" s="24">
        <f t="shared" si="1"/>
        <v>5227236171</v>
      </c>
      <c r="S20" s="22"/>
      <c r="T20" s="24"/>
      <c r="U20" s="24"/>
      <c r="V20" s="24"/>
    </row>
    <row r="21" spans="1:22" ht="24" x14ac:dyDescent="0.2">
      <c r="A21" s="39" t="s">
        <v>118</v>
      </c>
      <c r="C21" s="24">
        <v>250000</v>
      </c>
      <c r="D21" s="24"/>
      <c r="E21" s="24">
        <v>2462758908</v>
      </c>
      <c r="F21" s="24"/>
      <c r="G21" s="24">
        <v>1701793825</v>
      </c>
      <c r="H21" s="24"/>
      <c r="I21" s="24">
        <f t="shared" si="0"/>
        <v>760965083</v>
      </c>
      <c r="J21" s="24"/>
      <c r="K21" s="24">
        <v>250000</v>
      </c>
      <c r="L21" s="24"/>
      <c r="M21" s="24">
        <v>2462758908</v>
      </c>
      <c r="N21" s="24"/>
      <c r="O21" s="24">
        <v>1701793825</v>
      </c>
      <c r="P21" s="24"/>
      <c r="Q21" s="24">
        <f t="shared" si="1"/>
        <v>760965083</v>
      </c>
      <c r="S21" s="22"/>
      <c r="T21" s="24"/>
      <c r="U21" s="24"/>
      <c r="V21" s="24"/>
    </row>
    <row r="22" spans="1:22" ht="24" x14ac:dyDescent="0.2">
      <c r="A22" s="39" t="s">
        <v>92</v>
      </c>
      <c r="C22" s="24">
        <v>17825834</v>
      </c>
      <c r="D22" s="24"/>
      <c r="E22" s="24">
        <v>51193159626</v>
      </c>
      <c r="F22" s="24"/>
      <c r="G22" s="24">
        <v>50164669659</v>
      </c>
      <c r="H22" s="24"/>
      <c r="I22" s="24">
        <f t="shared" si="0"/>
        <v>1028489967</v>
      </c>
      <c r="J22" s="24"/>
      <c r="K22" s="24">
        <v>17825834</v>
      </c>
      <c r="L22" s="24"/>
      <c r="M22" s="24">
        <v>51193159626</v>
      </c>
      <c r="N22" s="24"/>
      <c r="O22" s="24">
        <v>50164669659</v>
      </c>
      <c r="P22" s="24"/>
      <c r="Q22" s="24">
        <f t="shared" si="1"/>
        <v>1028489967</v>
      </c>
      <c r="S22" s="22"/>
      <c r="T22" s="24"/>
      <c r="U22" s="24"/>
      <c r="V22" s="24"/>
    </row>
    <row r="23" spans="1:22" ht="24.75" thickBot="1" x14ac:dyDescent="0.25">
      <c r="A23" s="39" t="s">
        <v>90</v>
      </c>
      <c r="C23" s="24">
        <v>28600000</v>
      </c>
      <c r="D23" s="24"/>
      <c r="E23" s="24">
        <v>47293258051</v>
      </c>
      <c r="F23" s="24"/>
      <c r="G23" s="24">
        <v>45573018111</v>
      </c>
      <c r="H23" s="24"/>
      <c r="I23" s="24">
        <f t="shared" si="0"/>
        <v>1720239940</v>
      </c>
      <c r="J23" s="24"/>
      <c r="K23" s="24">
        <v>28600000</v>
      </c>
      <c r="L23" s="24"/>
      <c r="M23" s="24">
        <v>47293258051</v>
      </c>
      <c r="N23" s="24"/>
      <c r="O23" s="24">
        <v>45573018111</v>
      </c>
      <c r="P23" s="24"/>
      <c r="Q23" s="24">
        <f t="shared" si="1"/>
        <v>1720239940</v>
      </c>
      <c r="S23" s="22"/>
      <c r="T23" s="24"/>
      <c r="U23" s="24"/>
      <c r="V23" s="24"/>
    </row>
    <row r="24" spans="1:22" s="76" customFormat="1" ht="24.75" thickBot="1" x14ac:dyDescent="0.25">
      <c r="A24" s="76" t="s">
        <v>18</v>
      </c>
      <c r="C24" s="76" t="s">
        <v>18</v>
      </c>
      <c r="E24" s="77">
        <f>SUM(E8:E23)</f>
        <v>517922919774</v>
      </c>
      <c r="G24" s="77">
        <f>SUM(G8:G23)</f>
        <v>465594011382</v>
      </c>
      <c r="I24" s="77">
        <f>SUM(I8:I23)</f>
        <v>52328908392</v>
      </c>
      <c r="K24" s="76" t="s">
        <v>18</v>
      </c>
      <c r="M24" s="77">
        <f>SUM(M8:M23)</f>
        <v>517922919774</v>
      </c>
      <c r="O24" s="77">
        <f>SUM(O8:O23)</f>
        <v>465594011382</v>
      </c>
      <c r="Q24" s="78">
        <f>SUM(Q8:Q23)</f>
        <v>52328908392</v>
      </c>
      <c r="S24" s="79"/>
      <c r="T24" s="80"/>
      <c r="U24" s="80"/>
    </row>
    <row r="25" spans="1:22" ht="23.25" thickTop="1" x14ac:dyDescent="0.2">
      <c r="Q25" s="22"/>
    </row>
    <row r="26" spans="1:22" x14ac:dyDescent="0.2">
      <c r="M26" s="22"/>
      <c r="O26" s="22"/>
    </row>
    <row r="27" spans="1:22" x14ac:dyDescent="0.2">
      <c r="M27" s="22"/>
    </row>
    <row r="30" spans="1:22" x14ac:dyDescent="0.2">
      <c r="Q30" s="22"/>
    </row>
  </sheetData>
  <mergeCells count="6">
    <mergeCell ref="A2:Q2"/>
    <mergeCell ref="A3:Q3"/>
    <mergeCell ref="A4:Q4"/>
    <mergeCell ref="A6:A7"/>
    <mergeCell ref="C6:I6"/>
    <mergeCell ref="K6:Q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سهام</vt:lpstr>
      <vt:lpstr>سپرده</vt:lpstr>
      <vt:lpstr>درآمدها</vt:lpstr>
      <vt:lpstr>درآمد سرمایه‌گذاری در سهام</vt:lpstr>
      <vt:lpstr>درآمد سپرده بانکی</vt:lpstr>
      <vt:lpstr>سایر درآمدها</vt:lpstr>
      <vt:lpstr>درآمد سود سهام</vt:lpstr>
      <vt:lpstr>سود سپرده بانکی</vt:lpstr>
      <vt:lpstr>درآمد ناشی از فروش</vt:lpstr>
      <vt:lpstr>درآمد ناشی از تغییر قیمت اوراق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Pirzadeh, Keyvan</dc:creator>
  <cp:lastModifiedBy>Pirzadeh, Keyvan</cp:lastModifiedBy>
  <dcterms:created xsi:type="dcterms:W3CDTF">2024-12-24T13:35:10Z</dcterms:created>
  <dcterms:modified xsi:type="dcterms:W3CDTF">2025-01-21T10:46:37Z</dcterms:modified>
</cp:coreProperties>
</file>