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EFEAC805-6680-4073-B69D-D7DFBCA7335F}" xr6:coauthVersionLast="47" xr6:coauthVersionMax="47" xr10:uidLastSave="{00000000-0000-0000-0000-000000000000}"/>
  <bookViews>
    <workbookView xWindow="-120" yWindow="-120" windowWidth="29040" windowHeight="15720" tabRatio="798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externalReferences>
    <externalReference r:id="rId10"/>
  </externalReferences>
  <definedNames>
    <definedName name="_xlnm._FilterDatabase" localSheetId="7" hidden="1">'درآمد ناشی از فروش'!$K$6:$Q$30</definedName>
    <definedName name="_xlnm._FilterDatabase" localSheetId="0" hidden="1">سهام!$A$6:$A$54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E7" i="10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8" i="7"/>
  <c r="S9" i="13"/>
  <c r="S8" i="13"/>
  <c r="M9" i="13"/>
  <c r="M8" i="13"/>
  <c r="S10" i="13"/>
  <c r="Q10" i="13"/>
  <c r="O10" i="13"/>
  <c r="M10" i="13"/>
  <c r="I10" i="13"/>
  <c r="K10" i="13"/>
  <c r="A4" i="13"/>
  <c r="I54" i="5" l="1"/>
  <c r="I30" i="12"/>
  <c r="Q30" i="12"/>
  <c r="O30" i="12"/>
  <c r="M30" i="12"/>
  <c r="A4" i="12"/>
  <c r="A2" i="12"/>
  <c r="I54" i="7" l="1"/>
  <c r="K47" i="7" s="1"/>
  <c r="G30" i="12"/>
  <c r="E30" i="12"/>
  <c r="I8" i="2"/>
  <c r="A4" i="5"/>
  <c r="A4" i="3"/>
  <c r="A4" i="8"/>
  <c r="A4" i="7"/>
  <c r="A4" i="10"/>
  <c r="A4" i="2"/>
  <c r="A2" i="5"/>
  <c r="A2" i="3"/>
  <c r="A2" i="8"/>
  <c r="A2" i="7"/>
  <c r="A2" i="10"/>
  <c r="A2" i="2"/>
  <c r="K48" i="7" l="1"/>
  <c r="K49" i="7"/>
  <c r="K46" i="7"/>
  <c r="K45" i="7"/>
  <c r="G8" i="3"/>
  <c r="M8" i="3" s="1"/>
  <c r="I9" i="8" l="1"/>
  <c r="K8" i="8" s="1"/>
  <c r="K9" i="8" s="1"/>
  <c r="E9" i="8"/>
  <c r="C8" i="10" s="1"/>
  <c r="I9" i="2"/>
  <c r="K9" i="2" s="1"/>
  <c r="G9" i="2"/>
  <c r="E9" i="2"/>
  <c r="C9" i="2"/>
  <c r="G8" i="8" l="1"/>
  <c r="G9" i="8" s="1"/>
  <c r="O55" i="1"/>
  <c r="K55" i="1"/>
  <c r="E55" i="1"/>
  <c r="G55" i="1"/>
  <c r="U55" i="1"/>
  <c r="G54" i="5"/>
  <c r="M54" i="5"/>
  <c r="O54" i="5"/>
  <c r="Q54" i="5"/>
  <c r="M9" i="3"/>
  <c r="K9" i="3"/>
  <c r="I9" i="3"/>
  <c r="G9" i="3"/>
  <c r="E9" i="3"/>
  <c r="C9" i="3"/>
  <c r="C54" i="7"/>
  <c r="G54" i="7"/>
  <c r="W55" i="1" l="1"/>
  <c r="M54" i="7"/>
  <c r="E54" i="7"/>
  <c r="Q54" i="7"/>
  <c r="O54" i="7"/>
  <c r="K16" i="7" l="1"/>
  <c r="K8" i="7"/>
  <c r="K21" i="7"/>
  <c r="K31" i="7"/>
  <c r="K53" i="7"/>
  <c r="K10" i="7"/>
  <c r="K18" i="7"/>
  <c r="K26" i="7"/>
  <c r="K34" i="7"/>
  <c r="K42" i="7"/>
  <c r="K20" i="7"/>
  <c r="K36" i="7"/>
  <c r="K13" i="7"/>
  <c r="K37" i="7"/>
  <c r="K23" i="7"/>
  <c r="K24" i="7"/>
  <c r="K40" i="7"/>
  <c r="K11" i="7"/>
  <c r="K19" i="7"/>
  <c r="K27" i="7"/>
  <c r="K35" i="7"/>
  <c r="K43" i="7"/>
  <c r="K28" i="7"/>
  <c r="K44" i="7"/>
  <c r="K29" i="7"/>
  <c r="K50" i="7"/>
  <c r="K39" i="7"/>
  <c r="K12" i="7"/>
  <c r="K15" i="7"/>
  <c r="K52" i="7"/>
  <c r="K32" i="7"/>
  <c r="K14" i="7"/>
  <c r="K17" i="7"/>
  <c r="K30" i="7"/>
  <c r="K9" i="7"/>
  <c r="K51" i="7"/>
  <c r="K38" i="7"/>
  <c r="K22" i="7"/>
  <c r="K33" i="7"/>
  <c r="K25" i="7"/>
  <c r="K41" i="7"/>
  <c r="S54" i="7"/>
  <c r="E54" i="5"/>
  <c r="U46" i="7" l="1"/>
  <c r="U47" i="7"/>
  <c r="U48" i="7"/>
  <c r="U49" i="7"/>
  <c r="U45" i="7"/>
  <c r="K54" i="7"/>
  <c r="U14" i="7"/>
  <c r="U22" i="7"/>
  <c r="U30" i="7"/>
  <c r="U38" i="7"/>
  <c r="U51" i="7"/>
  <c r="U10" i="7"/>
  <c r="U18" i="7"/>
  <c r="U26" i="7"/>
  <c r="U34" i="7"/>
  <c r="U42" i="7"/>
  <c r="U33" i="7"/>
  <c r="U16" i="7"/>
  <c r="U28" i="7"/>
  <c r="U43" i="7"/>
  <c r="U35" i="7"/>
  <c r="U25" i="7"/>
  <c r="U52" i="7"/>
  <c r="U12" i="7"/>
  <c r="U17" i="7"/>
  <c r="U39" i="7"/>
  <c r="U37" i="7"/>
  <c r="U27" i="7"/>
  <c r="U9" i="7"/>
  <c r="U31" i="7"/>
  <c r="U29" i="7"/>
  <c r="U19" i="7"/>
  <c r="U53" i="7"/>
  <c r="U23" i="7"/>
  <c r="U13" i="7"/>
  <c r="U11" i="7"/>
  <c r="U40" i="7"/>
  <c r="U15" i="7"/>
  <c r="U44" i="7"/>
  <c r="U8" i="7"/>
  <c r="U32" i="7"/>
  <c r="U50" i="7"/>
  <c r="U36" i="7"/>
  <c r="U41" i="7"/>
  <c r="U24" i="7"/>
  <c r="U21" i="7"/>
  <c r="U20" i="7"/>
  <c r="Y55" i="1"/>
  <c r="U54" i="7" l="1"/>
  <c r="C7" i="10"/>
  <c r="C9" i="10" s="1"/>
  <c r="G9" i="10" l="1"/>
  <c r="E9" i="10" l="1"/>
</calcChain>
</file>

<file path=xl/sharedStrings.xml><?xml version="1.0" encoding="utf-8"?>
<sst xmlns="http://schemas.openxmlformats.org/spreadsheetml/2006/main" count="798" uniqueCount="109">
  <si>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</si>
  <si>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</si>
  <si>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</si>
  <si>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</si>
  <si>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</si>
  <si>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</si>
  <si>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</si>
  <si>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</si>
  <si>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</si>
  <si>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</si>
  <si>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</si>
  <si>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</si>
  <si>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</si>
  <si>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</si>
  <si>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</si>
  <si>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</si>
  <si>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</si>
  <si>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</si>
  <si>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</si>
  <si>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</si>
  <si>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</si>
  <si>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</si>
  <si>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</si>
  <si>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</si>
  <si>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</si>
  <si>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</si>
  <si>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</si>
  <si>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</si>
  <si>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</si>
  <si>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</si>
  <si>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</si>
  <si>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</si>
  <si>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</si>
  <si>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</si>
  <si>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</si>
  <si>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</si>
  <si>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</si>
  <si>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</si>
  <si>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</si>
  <si>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</si>
  <si>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</si>
  <si>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</si>
  <si>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</si>
  <si>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</si>
  <si>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</si>
  <si>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</si>
  <si>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</si>
  <si>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</si>
  <si>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</si>
  <si>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</si>
  <si>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</si>
  <si>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</si>
  <si>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</si>
  <si>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</si>
  <si>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</si>
  <si>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</si>
  <si>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</si>
  <si>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</si>
  <si>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</si>
  <si>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</si>
  <si>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</si>
  <si>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</si>
  <si>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</si>
  <si>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</si>
  <si>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</si>
  <si>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</si>
  <si>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</si>
  <si>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</si>
  <si>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</si>
  <si>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شیمی‌ داروئی‌ داروپخش‌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</si>
  <si>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</si>
  <si>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</si>
  <si>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</si>
  <si>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</si>
  <si>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100910810707076000</t>
  </si>
  <si>
    <t>لابراتوارداروسازی‌ دکترعبیدی‌</t>
  </si>
  <si>
    <t>صندوق سرمایه‌گذاری بخشی صنایع مفید - دارونو</t>
  </si>
  <si>
    <t>1403/10/30</t>
  </si>
  <si>
    <t>آنتی بیوتیک سازی ایران</t>
  </si>
  <si>
    <t>توسعه نیشکر و  صنایع جانبی</t>
  </si>
  <si>
    <t>داروسازی آوه سینا</t>
  </si>
  <si>
    <t>داروسازی دانا</t>
  </si>
  <si>
    <t>داروسازی‌ امین‌</t>
  </si>
  <si>
    <t>داروسازی‌ جابرابن‌حیان‌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</si>
  <si>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</si>
  <si>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</si>
  <si>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</si>
  <si>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</si>
  <si>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</si>
  <si>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</si>
  <si>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</si>
  <si>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</si>
  <si>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</si>
  <si>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</si>
  <si>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</si>
  <si>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 . داروسازی سبحان انکولوژی</t>
  </si>
  <si>
    <t>ح. سبحان دارو</t>
  </si>
  <si>
    <t>داروسازی تولید دارو</t>
  </si>
  <si>
    <t>برای ماه منتهی به 1403/11/30</t>
  </si>
  <si>
    <t>1403/11/30</t>
  </si>
  <si>
    <t>ح. 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</si>
  <si>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</si>
  <si>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</si>
  <si>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</si>
  <si>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</si>
  <si>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</si>
  <si>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</si>
  <si>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1403/11/29</t>
  </si>
  <si>
    <t>1403/11/20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</si>
</sst>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4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9" fontId="9" fillId="0" borderId="2" xfId="0" applyNumberFormat="1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right" vertical="center"/>
    </xf>
    <xf numFmtId="0" fontId="9" fillId="0" borderId="0" xfId="5" applyFont="1" applyFill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49" fontId="13" fillId="0" borderId="0" xfId="2" applyNumberFormat="1" applyFont="1" applyFill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7" fillId="0" borderId="0" xfId="2" applyFont="1" applyFill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7" fillId="0" borderId="2" xfId="2" applyNumberFormat="1" applyFont="1" applyFill="1" applyBorder="1" applyAlignment="1">
      <alignment horizontal="center" vertical="center"/>
    </xf>
    <xf numFmtId="10" fontId="7" fillId="0" borderId="2" xfId="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akrami/Documents/MyJabberFiles/k.pirzadeh@emofid.com/&#1662;&#1585;&#1578;&#1601;&#1608;&#1740;%20&#1605;&#1575;&#1607;&#1575;&#1606;&#1607;%20&#1605;&#1606;&#1578;&#1607;&#1740;%20&#1576;&#1607;%20&#1578;&#1575;&#1585;&#1740;&#1582;%2014031130%20&#1575;&#1705;&#1578;&#1575;&#16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هام"/>
      <sheetName val="تعدیل قیمت"/>
      <sheetName val="سپرده"/>
      <sheetName val="درآمدها"/>
      <sheetName val="درآمد سرمایه‌گذاری در سهام"/>
      <sheetName val="درآمد سپرده بانکی"/>
      <sheetName val="سایر درآمدها"/>
      <sheetName val="درآمد سود سهام"/>
      <sheetName val="سود سپرده بانکی"/>
      <sheetName val="درآمد ناشی از فروش"/>
      <sheetName val="درآمد ناشی از تغییر قیمت اوراق"/>
    </sheetNames>
    <sheetDataSet>
      <sheetData sheetId="0">
        <row r="4">
          <cell r="A4" t="str">
            <v>برای ماه منتهی به 1403/11/30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6"/>
  <sheetViews>
    <sheetView rightToLeft="1" topLeftCell="A49" zoomScaleNormal="100" workbookViewId="0">
      <selection activeCell="C15" sqref="C15"/>
    </sheetView>
  </sheetViews>
  <sheetFormatPr defaultRowHeight="22.5" x14ac:dyDescent="0.2"/>
  <cols>
    <col min="1" max="1" width="28.375" style="7" bestFit="1" customWidth="1"/>
    <col min="2" max="2" width="0.875" style="7" customWidth="1"/>
    <col min="3" max="3" width="16.625" style="7" customWidth="1"/>
    <col min="4" max="4" width="0.875" style="7" customWidth="1"/>
    <col min="5" max="5" width="20.125" style="7" customWidth="1"/>
    <col min="6" max="6" width="0.875" style="7" customWidth="1"/>
    <col min="7" max="7" width="22.75" style="7" customWidth="1"/>
    <col min="8" max="8" width="0.875" style="7" customWidth="1"/>
    <col min="9" max="9" width="16.625" style="7" customWidth="1"/>
    <col min="10" max="10" width="0.875" style="7" customWidth="1"/>
    <col min="11" max="11" width="19.25" style="7" customWidth="1"/>
    <col min="12" max="12" width="0.875" style="7" customWidth="1"/>
    <col min="13" max="13" width="16.625" style="7" customWidth="1"/>
    <col min="14" max="14" width="0.875" style="7" customWidth="1"/>
    <col min="15" max="15" width="19.25" style="7" customWidth="1"/>
    <col min="16" max="16" width="0.875" style="7" customWidth="1"/>
    <col min="17" max="17" width="16.625" style="7" customWidth="1"/>
    <col min="18" max="18" width="0.875" style="7" customWidth="1"/>
    <col min="19" max="19" width="15.75" style="7" customWidth="1"/>
    <col min="20" max="20" width="0.875" style="7" customWidth="1"/>
    <col min="21" max="21" width="20.125" style="7" customWidth="1"/>
    <col min="22" max="22" width="0.875" style="7" customWidth="1"/>
    <col min="23" max="23" width="22.75" style="7" customWidth="1"/>
    <col min="24" max="24" width="0.875" style="7" customWidth="1"/>
    <col min="25" max="25" width="29.875" style="7" bestFit="1" customWidth="1"/>
    <col min="26" max="26" width="0.875" style="7" customWidth="1"/>
    <col min="27" max="27" width="11.25" style="7" bestFit="1" customWidth="1"/>
    <col min="28" max="16384" width="9" style="7"/>
  </cols>
  <sheetData>
    <row r="2" spans="1:27" ht="24" x14ac:dyDescent="0.2">
      <c r="A2" s="60" t="s">
        <v>76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  <c r="V2" s="60" t="s">
        <v>0</v>
      </c>
      <c r="W2" s="60" t="s">
        <v>0</v>
      </c>
      <c r="X2" s="60" t="s">
        <v>0</v>
      </c>
      <c r="Y2" s="60" t="s">
        <v>0</v>
      </c>
    </row>
    <row r="3" spans="1:27" ht="24" x14ac:dyDescent="0.2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 t="s">
        <v>1</v>
      </c>
      <c r="H3" s="60" t="s">
        <v>1</v>
      </c>
      <c r="I3" s="60" t="s">
        <v>1</v>
      </c>
      <c r="J3" s="60" t="s">
        <v>1</v>
      </c>
      <c r="K3" s="60" t="s">
        <v>1</v>
      </c>
      <c r="L3" s="60" t="s">
        <v>1</v>
      </c>
      <c r="M3" s="60" t="s">
        <v>1</v>
      </c>
      <c r="N3" s="60" t="s">
        <v>1</v>
      </c>
      <c r="O3" s="60" t="s">
        <v>1</v>
      </c>
      <c r="P3" s="60" t="s">
        <v>1</v>
      </c>
      <c r="Q3" s="60" t="s">
        <v>1</v>
      </c>
      <c r="R3" s="60" t="s">
        <v>1</v>
      </c>
      <c r="S3" s="60" t="s">
        <v>1</v>
      </c>
      <c r="T3" s="60" t="s">
        <v>1</v>
      </c>
      <c r="U3" s="60" t="s">
        <v>1</v>
      </c>
      <c r="V3" s="60" t="s">
        <v>1</v>
      </c>
      <c r="W3" s="60" t="s">
        <v>1</v>
      </c>
      <c r="X3" s="60" t="s">
        <v>1</v>
      </c>
      <c r="Y3" s="60" t="s">
        <v>1</v>
      </c>
    </row>
    <row r="4" spans="1:27" ht="24" x14ac:dyDescent="0.2">
      <c r="A4" s="60" t="s">
        <v>98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  <c r="T4" s="60" t="s">
        <v>2</v>
      </c>
      <c r="U4" s="60" t="s">
        <v>2</v>
      </c>
      <c r="V4" s="60" t="s">
        <v>2</v>
      </c>
      <c r="W4" s="60" t="s">
        <v>2</v>
      </c>
      <c r="X4" s="60" t="s">
        <v>2</v>
      </c>
      <c r="Y4" s="60" t="s">
        <v>2</v>
      </c>
    </row>
    <row r="6" spans="1:27" ht="24.75" thickBot="1" x14ac:dyDescent="0.25">
      <c r="A6" s="59" t="s">
        <v>3</v>
      </c>
      <c r="C6" s="59" t="s">
        <v>77</v>
      </c>
      <c r="D6" s="59" t="s">
        <v>4</v>
      </c>
      <c r="E6" s="59" t="s">
        <v>4</v>
      </c>
      <c r="F6" s="59" t="s">
        <v>4</v>
      </c>
      <c r="G6" s="59" t="s">
        <v>4</v>
      </c>
      <c r="I6" s="59" t="s">
        <v>5</v>
      </c>
      <c r="J6" s="59" t="s">
        <v>5</v>
      </c>
      <c r="K6" s="59" t="s">
        <v>5</v>
      </c>
      <c r="L6" s="59" t="s">
        <v>5</v>
      </c>
      <c r="M6" s="59" t="s">
        <v>5</v>
      </c>
      <c r="N6" s="59" t="s">
        <v>5</v>
      </c>
      <c r="O6" s="59" t="s">
        <v>5</v>
      </c>
      <c r="Q6" s="59" t="s">
        <v>99</v>
      </c>
      <c r="R6" s="59" t="s">
        <v>6</v>
      </c>
      <c r="S6" s="59" t="s">
        <v>6</v>
      </c>
      <c r="T6" s="59" t="s">
        <v>6</v>
      </c>
      <c r="U6" s="59" t="s">
        <v>6</v>
      </c>
      <c r="V6" s="59" t="s">
        <v>6</v>
      </c>
      <c r="W6" s="59" t="s">
        <v>6</v>
      </c>
      <c r="X6" s="59" t="s">
        <v>6</v>
      </c>
      <c r="Y6" s="59" t="s">
        <v>6</v>
      </c>
    </row>
    <row r="7" spans="1:27" ht="24.75" thickBot="1" x14ac:dyDescent="0.25">
      <c r="A7" s="59" t="s">
        <v>3</v>
      </c>
      <c r="C7" s="59" t="s">
        <v>7</v>
      </c>
      <c r="E7" s="59" t="s">
        <v>8</v>
      </c>
      <c r="G7" s="59" t="s">
        <v>9</v>
      </c>
      <c r="I7" s="59" t="s">
        <v>10</v>
      </c>
      <c r="J7" s="59" t="s">
        <v>10</v>
      </c>
      <c r="K7" s="59" t="s">
        <v>10</v>
      </c>
      <c r="M7" s="59" t="s">
        <v>11</v>
      </c>
      <c r="N7" s="59" t="s">
        <v>11</v>
      </c>
      <c r="O7" s="59" t="s">
        <v>11</v>
      </c>
      <c r="Q7" s="59" t="s">
        <v>7</v>
      </c>
      <c r="S7" s="59" t="s">
        <v>12</v>
      </c>
      <c r="U7" s="59" t="s">
        <v>8</v>
      </c>
      <c r="W7" s="59" t="s">
        <v>9</v>
      </c>
      <c r="Y7" s="59" t="s">
        <v>13</v>
      </c>
    </row>
    <row r="8" spans="1:27" ht="24.75" thickBot="1" x14ac:dyDescent="0.25">
      <c r="A8" s="59" t="s">
        <v>3</v>
      </c>
      <c r="C8" s="59" t="s">
        <v>7</v>
      </c>
      <c r="E8" s="59" t="s">
        <v>8</v>
      </c>
      <c r="G8" s="59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59" t="s">
        <v>7</v>
      </c>
      <c r="S8" s="59" t="s">
        <v>12</v>
      </c>
      <c r="U8" s="59" t="s">
        <v>8</v>
      </c>
      <c r="W8" s="59" t="s">
        <v>9</v>
      </c>
      <c r="Y8" s="59" t="s">
        <v>13</v>
      </c>
    </row>
    <row r="9" spans="1:27" ht="24" x14ac:dyDescent="0.2">
      <c r="A9" s="9" t="s">
        <v>47</v>
      </c>
      <c r="C9" s="10">
        <v>92574379</v>
      </c>
      <c r="D9" s="10">
        <v>0</v>
      </c>
      <c r="E9" s="10">
        <v>299730281496</v>
      </c>
      <c r="F9" s="10"/>
      <c r="G9" s="10">
        <v>357143441967.85101</v>
      </c>
      <c r="H9" s="10"/>
      <c r="I9" s="10">
        <v>33348498</v>
      </c>
      <c r="J9" s="10"/>
      <c r="K9" s="10">
        <v>99864196982</v>
      </c>
      <c r="L9" s="10"/>
      <c r="M9" s="10">
        <v>0</v>
      </c>
      <c r="N9" s="10"/>
      <c r="O9" s="10">
        <v>0</v>
      </c>
      <c r="P9" s="10"/>
      <c r="Q9" s="10">
        <v>125922877</v>
      </c>
      <c r="R9" s="10"/>
      <c r="S9" s="10">
        <v>2794</v>
      </c>
      <c r="T9" s="10"/>
      <c r="U9" s="10">
        <v>370001535644</v>
      </c>
      <c r="V9" s="10"/>
      <c r="W9" s="10">
        <v>349735138653.88898</v>
      </c>
      <c r="Y9" s="11">
        <v>3.3543068308702982E-2</v>
      </c>
      <c r="AA9" s="10"/>
    </row>
    <row r="10" spans="1:27" ht="24" x14ac:dyDescent="0.2">
      <c r="A10" s="9" t="s">
        <v>48</v>
      </c>
      <c r="C10" s="10">
        <v>4183303</v>
      </c>
      <c r="D10" s="10">
        <v>0</v>
      </c>
      <c r="E10" s="10">
        <v>246437576023</v>
      </c>
      <c r="F10" s="10"/>
      <c r="G10" s="10">
        <v>310009640480.03198</v>
      </c>
      <c r="H10" s="10"/>
      <c r="I10" s="10">
        <v>381714</v>
      </c>
      <c r="J10" s="10"/>
      <c r="K10" s="10">
        <v>28511371154</v>
      </c>
      <c r="L10" s="10"/>
      <c r="M10" s="10">
        <v>-12105</v>
      </c>
      <c r="N10" s="10"/>
      <c r="O10" s="10">
        <v>857694829</v>
      </c>
      <c r="P10" s="10"/>
      <c r="Q10" s="10">
        <v>4552912</v>
      </c>
      <c r="R10" s="10"/>
      <c r="S10" s="10">
        <v>65400</v>
      </c>
      <c r="T10" s="10"/>
      <c r="U10" s="10">
        <v>274219868396</v>
      </c>
      <c r="V10" s="10"/>
      <c r="W10" s="10">
        <v>295988770153.44</v>
      </c>
      <c r="Y10" s="11">
        <v>2.838825853781685E-2</v>
      </c>
      <c r="AA10" s="10"/>
    </row>
    <row r="11" spans="1:27" ht="24" x14ac:dyDescent="0.2">
      <c r="A11" s="9" t="s">
        <v>49</v>
      </c>
      <c r="C11" s="10">
        <v>45798366</v>
      </c>
      <c r="D11" s="10">
        <v>0</v>
      </c>
      <c r="E11" s="10">
        <v>264556203995</v>
      </c>
      <c r="F11" s="10"/>
      <c r="G11" s="10">
        <v>298194420481.065</v>
      </c>
      <c r="H11" s="10"/>
      <c r="I11" s="10">
        <v>1497005</v>
      </c>
      <c r="J11" s="10"/>
      <c r="K11" s="10">
        <v>9950264220</v>
      </c>
      <c r="L11" s="10"/>
      <c r="M11" s="10">
        <v>0</v>
      </c>
      <c r="N11" s="10"/>
      <c r="O11" s="10">
        <v>0</v>
      </c>
      <c r="P11" s="10"/>
      <c r="Q11" s="10">
        <v>47295371</v>
      </c>
      <c r="R11" s="10"/>
      <c r="S11" s="10">
        <v>5890</v>
      </c>
      <c r="T11" s="10"/>
      <c r="U11" s="10">
        <v>274506468215</v>
      </c>
      <c r="V11" s="10"/>
      <c r="W11" s="10">
        <v>276912245265.62</v>
      </c>
      <c r="Y11" s="11">
        <v>2.655863060889984E-2</v>
      </c>
      <c r="AA11" s="10"/>
    </row>
    <row r="12" spans="1:27" ht="24" x14ac:dyDescent="0.2">
      <c r="A12" s="9" t="s">
        <v>50</v>
      </c>
      <c r="C12" s="10">
        <v>8989693</v>
      </c>
      <c r="D12" s="10">
        <v>0</v>
      </c>
      <c r="E12" s="10">
        <v>277722912528</v>
      </c>
      <c r="F12" s="10"/>
      <c r="G12" s="10">
        <v>345384297225.02301</v>
      </c>
      <c r="H12" s="10"/>
      <c r="I12" s="10">
        <v>297352</v>
      </c>
      <c r="J12" s="10"/>
      <c r="K12" s="10">
        <v>11580811723</v>
      </c>
      <c r="L12" s="10"/>
      <c r="M12" s="10">
        <v>-259067</v>
      </c>
      <c r="N12" s="10"/>
      <c r="O12" s="10">
        <v>9890051019</v>
      </c>
      <c r="P12" s="10"/>
      <c r="Q12" s="10">
        <v>9027978</v>
      </c>
      <c r="R12" s="10"/>
      <c r="S12" s="10">
        <v>36500</v>
      </c>
      <c r="T12" s="10"/>
      <c r="U12" s="10">
        <v>281233444853</v>
      </c>
      <c r="V12" s="10"/>
      <c r="W12" s="10">
        <v>327560545877.84998</v>
      </c>
      <c r="Y12" s="11">
        <v>3.141630494409739E-2</v>
      </c>
      <c r="AA12" s="10"/>
    </row>
    <row r="13" spans="1:27" ht="24" x14ac:dyDescent="0.2">
      <c r="A13" s="9" t="s">
        <v>51</v>
      </c>
      <c r="C13" s="10">
        <v>10781246</v>
      </c>
      <c r="D13" s="10">
        <v>0</v>
      </c>
      <c r="E13" s="10">
        <v>277038763377</v>
      </c>
      <c r="F13" s="10"/>
      <c r="G13" s="10">
        <v>339196138606.39502</v>
      </c>
      <c r="H13" s="10"/>
      <c r="I13" s="10">
        <v>727521</v>
      </c>
      <c r="J13" s="10"/>
      <c r="K13" s="10">
        <v>20981934031</v>
      </c>
      <c r="L13" s="10"/>
      <c r="M13" s="10">
        <v>0</v>
      </c>
      <c r="N13" s="10"/>
      <c r="O13" s="10">
        <v>0</v>
      </c>
      <c r="P13" s="10"/>
      <c r="Q13" s="10">
        <v>11508767</v>
      </c>
      <c r="R13" s="10"/>
      <c r="S13" s="10">
        <v>26000</v>
      </c>
      <c r="T13" s="10"/>
      <c r="U13" s="10">
        <v>298020697408</v>
      </c>
      <c r="V13" s="10"/>
      <c r="W13" s="10">
        <v>297447535745.09998</v>
      </c>
      <c r="Y13" s="11">
        <v>2.8528168625421346E-2</v>
      </c>
      <c r="AA13" s="10"/>
    </row>
    <row r="14" spans="1:27" ht="24" x14ac:dyDescent="0.2">
      <c r="A14" s="9" t="s">
        <v>52</v>
      </c>
      <c r="C14" s="10">
        <v>2358241</v>
      </c>
      <c r="D14" s="10">
        <v>0</v>
      </c>
      <c r="E14" s="10">
        <v>270506170202</v>
      </c>
      <c r="F14" s="10"/>
      <c r="G14" s="10">
        <v>330885166132.95801</v>
      </c>
      <c r="H14" s="10"/>
      <c r="I14" s="10">
        <v>138747</v>
      </c>
      <c r="J14" s="10"/>
      <c r="K14" s="10">
        <v>19999355741</v>
      </c>
      <c r="L14" s="10"/>
      <c r="M14" s="10">
        <v>-78554</v>
      </c>
      <c r="N14" s="10"/>
      <c r="O14" s="10">
        <v>10103330045</v>
      </c>
      <c r="P14" s="10"/>
      <c r="Q14" s="10">
        <v>2418434</v>
      </c>
      <c r="R14" s="10"/>
      <c r="S14" s="10">
        <v>124000</v>
      </c>
      <c r="T14" s="10"/>
      <c r="U14" s="10">
        <v>281366366638</v>
      </c>
      <c r="V14" s="10"/>
      <c r="W14" s="10">
        <v>298101495394.79999</v>
      </c>
      <c r="Y14" s="11">
        <v>2.8590889841497755E-2</v>
      </c>
      <c r="AA14" s="10"/>
    </row>
    <row r="15" spans="1:27" ht="24" x14ac:dyDescent="0.2">
      <c r="A15" s="9" t="s">
        <v>53</v>
      </c>
      <c r="C15" s="10">
        <v>4202524</v>
      </c>
      <c r="D15" s="10">
        <v>0</v>
      </c>
      <c r="E15" s="10">
        <v>311098733462</v>
      </c>
      <c r="F15" s="10"/>
      <c r="G15" s="10">
        <v>341512176794.84998</v>
      </c>
      <c r="H15" s="10"/>
      <c r="I15" s="10">
        <v>734805</v>
      </c>
      <c r="J15" s="10"/>
      <c r="K15" s="10">
        <v>58968853462</v>
      </c>
      <c r="L15" s="10"/>
      <c r="M15" s="10">
        <v>0</v>
      </c>
      <c r="N15" s="10"/>
      <c r="O15" s="10">
        <v>0</v>
      </c>
      <c r="P15" s="10"/>
      <c r="Q15" s="10">
        <v>4937329</v>
      </c>
      <c r="R15" s="10"/>
      <c r="S15" s="10">
        <v>77090</v>
      </c>
      <c r="T15" s="10"/>
      <c r="U15" s="10">
        <v>370067586924</v>
      </c>
      <c r="V15" s="10"/>
      <c r="W15" s="10">
        <v>378354011388.97101</v>
      </c>
      <c r="Y15" s="11">
        <v>3.6287902032777104E-2</v>
      </c>
      <c r="AA15" s="10"/>
    </row>
    <row r="16" spans="1:27" ht="24" x14ac:dyDescent="0.2">
      <c r="A16" s="9" t="s">
        <v>54</v>
      </c>
      <c r="C16" s="10">
        <v>24493472</v>
      </c>
      <c r="D16" s="10">
        <v>0</v>
      </c>
      <c r="E16" s="10">
        <v>344766166214</v>
      </c>
      <c r="F16" s="10"/>
      <c r="G16" s="10">
        <v>371789926301.23199</v>
      </c>
      <c r="H16" s="10"/>
      <c r="I16" s="10">
        <v>2584313</v>
      </c>
      <c r="J16" s="10"/>
      <c r="K16" s="10">
        <v>40346948979</v>
      </c>
      <c r="L16" s="10"/>
      <c r="M16" s="10">
        <v>-1361028</v>
      </c>
      <c r="N16" s="10"/>
      <c r="O16" s="10">
        <v>19969245199</v>
      </c>
      <c r="P16" s="10"/>
      <c r="Q16" s="10">
        <v>25716757</v>
      </c>
      <c r="R16" s="10"/>
      <c r="S16" s="10">
        <v>14320</v>
      </c>
      <c r="T16" s="10"/>
      <c r="U16" s="10">
        <v>365756653214</v>
      </c>
      <c r="V16" s="10"/>
      <c r="W16" s="10">
        <v>366072789676.57202</v>
      </c>
      <c r="Y16" s="11">
        <v>3.5110011071065629E-2</v>
      </c>
      <c r="AA16" s="10"/>
    </row>
    <row r="17" spans="1:27" ht="24" x14ac:dyDescent="0.2">
      <c r="A17" s="9" t="s">
        <v>55</v>
      </c>
      <c r="C17" s="10">
        <v>29897469</v>
      </c>
      <c r="D17" s="10">
        <v>0</v>
      </c>
      <c r="E17" s="10">
        <v>130397599256</v>
      </c>
      <c r="F17" s="10"/>
      <c r="G17" s="10">
        <v>137096418201.243</v>
      </c>
      <c r="H17" s="10"/>
      <c r="I17" s="10">
        <v>3753251</v>
      </c>
      <c r="J17" s="10"/>
      <c r="K17" s="10">
        <v>17266804690</v>
      </c>
      <c r="L17" s="10"/>
      <c r="M17" s="10">
        <v>0</v>
      </c>
      <c r="N17" s="10"/>
      <c r="O17" s="10">
        <v>0</v>
      </c>
      <c r="P17" s="10"/>
      <c r="Q17" s="10">
        <v>33650720</v>
      </c>
      <c r="R17" s="10"/>
      <c r="S17" s="10">
        <v>2144</v>
      </c>
      <c r="T17" s="10"/>
      <c r="U17" s="10">
        <v>69973133497</v>
      </c>
      <c r="V17" s="10"/>
      <c r="W17" s="10">
        <v>71717868175.104004</v>
      </c>
      <c r="Y17" s="11">
        <v>6.878454822730232E-3</v>
      </c>
      <c r="AA17" s="10"/>
    </row>
    <row r="18" spans="1:27" ht="24" x14ac:dyDescent="0.2">
      <c r="A18" s="9" t="s">
        <v>56</v>
      </c>
      <c r="C18" s="10">
        <v>3422817</v>
      </c>
      <c r="D18" s="10">
        <v>0</v>
      </c>
      <c r="E18" s="10">
        <v>95464211447</v>
      </c>
      <c r="F18" s="10"/>
      <c r="G18" s="10">
        <v>117554690302.26801</v>
      </c>
      <c r="H18" s="10"/>
      <c r="I18" s="10">
        <v>5289974</v>
      </c>
      <c r="J18" s="10"/>
      <c r="K18" s="10">
        <v>186932158995</v>
      </c>
      <c r="L18" s="10"/>
      <c r="M18" s="10">
        <v>0</v>
      </c>
      <c r="N18" s="10"/>
      <c r="O18" s="10">
        <v>0</v>
      </c>
      <c r="P18" s="10"/>
      <c r="Q18" s="10">
        <v>8712791</v>
      </c>
      <c r="R18" s="10"/>
      <c r="S18" s="10">
        <v>33700</v>
      </c>
      <c r="T18" s="10"/>
      <c r="U18" s="10">
        <v>282396370442</v>
      </c>
      <c r="V18" s="10"/>
      <c r="W18" s="10">
        <v>291874011412.63501</v>
      </c>
      <c r="Y18" s="11">
        <v>2.7993612366294333E-2</v>
      </c>
      <c r="AA18" s="10"/>
    </row>
    <row r="19" spans="1:27" ht="24" x14ac:dyDescent="0.2">
      <c r="A19" s="9" t="s">
        <v>57</v>
      </c>
      <c r="C19" s="10">
        <v>11147857</v>
      </c>
      <c r="D19" s="10">
        <v>0</v>
      </c>
      <c r="E19" s="10">
        <v>323276203971</v>
      </c>
      <c r="F19" s="10"/>
      <c r="G19" s="10">
        <v>399489057393.14301</v>
      </c>
      <c r="H19" s="10"/>
      <c r="I19" s="10">
        <v>1127548</v>
      </c>
      <c r="J19" s="10"/>
      <c r="K19" s="10">
        <v>41253079589</v>
      </c>
      <c r="L19" s="10"/>
      <c r="M19" s="10">
        <v>0</v>
      </c>
      <c r="N19" s="10"/>
      <c r="O19" s="10">
        <v>0</v>
      </c>
      <c r="P19" s="10"/>
      <c r="Q19" s="10">
        <v>12275405</v>
      </c>
      <c r="R19" s="10"/>
      <c r="S19" s="10">
        <v>40500</v>
      </c>
      <c r="T19" s="10"/>
      <c r="U19" s="10">
        <v>364529283560</v>
      </c>
      <c r="V19" s="10"/>
      <c r="W19" s="10">
        <v>494195836780.125</v>
      </c>
      <c r="Y19" s="11">
        <v>4.7398281953582679E-2</v>
      </c>
      <c r="AA19" s="10"/>
    </row>
    <row r="20" spans="1:27" ht="24" x14ac:dyDescent="0.2">
      <c r="A20" s="9" t="s">
        <v>58</v>
      </c>
      <c r="C20" s="10">
        <v>20728382</v>
      </c>
      <c r="D20" s="10">
        <v>0</v>
      </c>
      <c r="E20" s="10">
        <v>332923416383</v>
      </c>
      <c r="F20" s="10"/>
      <c r="G20" s="10">
        <v>399531883184.46899</v>
      </c>
      <c r="H20" s="10"/>
      <c r="I20" s="10">
        <v>1591153</v>
      </c>
      <c r="J20" s="10"/>
      <c r="K20" s="10">
        <v>28063134010</v>
      </c>
      <c r="L20" s="10"/>
      <c r="M20" s="10">
        <v>-288969</v>
      </c>
      <c r="N20" s="10"/>
      <c r="O20" s="10">
        <v>4923095201</v>
      </c>
      <c r="P20" s="10"/>
      <c r="Q20" s="10">
        <v>22030566</v>
      </c>
      <c r="R20" s="10"/>
      <c r="S20" s="10">
        <v>15920</v>
      </c>
      <c r="T20" s="10"/>
      <c r="U20" s="10">
        <v>356314534496</v>
      </c>
      <c r="V20" s="10"/>
      <c r="W20" s="10">
        <v>348639787386.216</v>
      </c>
      <c r="Y20" s="11">
        <v>3.3438013258944486E-2</v>
      </c>
      <c r="AA20" s="10"/>
    </row>
    <row r="21" spans="1:27" ht="24" x14ac:dyDescent="0.2">
      <c r="A21" s="9" t="s">
        <v>59</v>
      </c>
      <c r="C21" s="10">
        <v>4005444</v>
      </c>
      <c r="D21" s="10">
        <v>0</v>
      </c>
      <c r="E21" s="10">
        <v>154687105121</v>
      </c>
      <c r="F21" s="10"/>
      <c r="G21" s="10">
        <v>167227687544.39999</v>
      </c>
      <c r="H21" s="10"/>
      <c r="I21" s="10">
        <v>288688</v>
      </c>
      <c r="J21" s="10"/>
      <c r="K21" s="10">
        <v>12277725340</v>
      </c>
      <c r="L21" s="10"/>
      <c r="M21" s="10">
        <v>0</v>
      </c>
      <c r="N21" s="10"/>
      <c r="O21" s="10">
        <v>0</v>
      </c>
      <c r="P21" s="10"/>
      <c r="Q21" s="10">
        <v>4294132</v>
      </c>
      <c r="R21" s="10"/>
      <c r="S21" s="10">
        <v>42900</v>
      </c>
      <c r="T21" s="10"/>
      <c r="U21" s="10">
        <v>166964830461</v>
      </c>
      <c r="V21" s="10"/>
      <c r="W21" s="10">
        <v>183122164136.34</v>
      </c>
      <c r="Y21" s="11">
        <v>1.7563231661836529E-2</v>
      </c>
      <c r="AA21" s="10"/>
    </row>
    <row r="22" spans="1:27" ht="24" x14ac:dyDescent="0.2">
      <c r="A22" s="9" t="s">
        <v>60</v>
      </c>
      <c r="C22" s="10">
        <v>10125342</v>
      </c>
      <c r="D22" s="10">
        <v>0</v>
      </c>
      <c r="E22" s="10">
        <v>329788812848</v>
      </c>
      <c r="F22" s="10"/>
      <c r="G22" s="10">
        <v>398074555307.20502</v>
      </c>
      <c r="H22" s="10"/>
      <c r="I22" s="10">
        <v>1451139</v>
      </c>
      <c r="J22" s="10"/>
      <c r="K22" s="10">
        <v>47264517888.623802</v>
      </c>
      <c r="L22" s="10"/>
      <c r="M22" s="10"/>
      <c r="N22" s="10"/>
      <c r="O22" s="10"/>
      <c r="P22" s="10"/>
      <c r="Q22" s="10">
        <v>11576481</v>
      </c>
      <c r="R22" s="10"/>
      <c r="S22" s="10">
        <v>36880</v>
      </c>
      <c r="T22" s="10"/>
      <c r="U22" s="10">
        <v>386895017754</v>
      </c>
      <c r="V22" s="10"/>
      <c r="W22" s="10">
        <v>424400322595.284</v>
      </c>
      <c r="Y22" s="11">
        <v>4.0704199943538882E-2</v>
      </c>
      <c r="AA22" s="10"/>
    </row>
    <row r="23" spans="1:27" ht="24" x14ac:dyDescent="0.2">
      <c r="A23" s="9" t="s">
        <v>61</v>
      </c>
      <c r="C23" s="10">
        <v>15794257</v>
      </c>
      <c r="D23" s="10">
        <v>0</v>
      </c>
      <c r="E23" s="10">
        <v>315933431484</v>
      </c>
      <c r="F23" s="10"/>
      <c r="G23" s="10">
        <v>409306330124.06</v>
      </c>
      <c r="H23" s="10"/>
      <c r="I23" s="10">
        <v>1197579</v>
      </c>
      <c r="J23" s="10"/>
      <c r="K23" s="10">
        <v>31764805405</v>
      </c>
      <c r="L23" s="10"/>
      <c r="M23" s="10">
        <v>-313200</v>
      </c>
      <c r="N23" s="10"/>
      <c r="O23" s="10">
        <v>8518167598</v>
      </c>
      <c r="P23" s="10"/>
      <c r="Q23" s="10">
        <v>16678636</v>
      </c>
      <c r="R23" s="10"/>
      <c r="S23" s="10">
        <v>26230</v>
      </c>
      <c r="T23" s="10"/>
      <c r="U23" s="10">
        <v>341289330367</v>
      </c>
      <c r="V23" s="10"/>
      <c r="W23" s="10">
        <v>434877612577.43402</v>
      </c>
      <c r="Y23" s="11">
        <v>4.1709075961756624E-2</v>
      </c>
      <c r="AA23" s="10"/>
    </row>
    <row r="24" spans="1:27" ht="24" x14ac:dyDescent="0.2">
      <c r="A24" s="9" t="s">
        <v>62</v>
      </c>
      <c r="C24" s="10">
        <v>12201828</v>
      </c>
      <c r="D24" s="10">
        <v>0</v>
      </c>
      <c r="E24" s="10">
        <v>376226796719</v>
      </c>
      <c r="F24" s="10"/>
      <c r="G24" s="10">
        <v>418458335757.29999</v>
      </c>
      <c r="H24" s="10"/>
      <c r="I24" s="10">
        <v>0</v>
      </c>
      <c r="J24" s="10"/>
      <c r="K24" s="10">
        <v>0</v>
      </c>
      <c r="L24" s="10"/>
      <c r="M24" s="10">
        <v>-189862</v>
      </c>
      <c r="N24" s="10"/>
      <c r="O24" s="10">
        <v>5924307611</v>
      </c>
      <c r="P24" s="10"/>
      <c r="Q24" s="10">
        <v>12011966</v>
      </c>
      <c r="R24" s="10"/>
      <c r="S24" s="10">
        <v>30970</v>
      </c>
      <c r="T24" s="10"/>
      <c r="U24" s="10">
        <v>370372659772</v>
      </c>
      <c r="V24" s="10"/>
      <c r="W24" s="10">
        <v>369797124027.23102</v>
      </c>
      <c r="Y24" s="11">
        <v>3.546721167152412E-2</v>
      </c>
      <c r="AA24" s="10"/>
    </row>
    <row r="25" spans="1:27" ht="24" x14ac:dyDescent="0.2">
      <c r="A25" s="9" t="s">
        <v>63</v>
      </c>
      <c r="C25" s="10">
        <v>30211286</v>
      </c>
      <c r="D25" s="10">
        <v>0</v>
      </c>
      <c r="E25" s="10">
        <v>184343855151</v>
      </c>
      <c r="F25" s="10"/>
      <c r="G25" s="10">
        <v>219530475881.073</v>
      </c>
      <c r="H25" s="10"/>
      <c r="I25" s="10">
        <v>2747138</v>
      </c>
      <c r="J25" s="10"/>
      <c r="K25" s="10">
        <v>20152860891</v>
      </c>
      <c r="L25" s="10"/>
      <c r="M25" s="10">
        <v>0</v>
      </c>
      <c r="N25" s="10"/>
      <c r="O25" s="10">
        <v>0</v>
      </c>
      <c r="P25" s="10"/>
      <c r="Q25" s="10">
        <v>32958424</v>
      </c>
      <c r="R25" s="10"/>
      <c r="S25" s="10">
        <v>5730</v>
      </c>
      <c r="T25" s="10"/>
      <c r="U25" s="10">
        <v>204496716042</v>
      </c>
      <c r="V25" s="10"/>
      <c r="W25" s="10">
        <v>187728101491.35599</v>
      </c>
      <c r="Y25" s="11">
        <v>1.8004986733744829E-2</v>
      </c>
      <c r="AA25" s="10"/>
    </row>
    <row r="26" spans="1:27" ht="24" x14ac:dyDescent="0.2">
      <c r="A26" s="9" t="s">
        <v>64</v>
      </c>
      <c r="C26" s="10">
        <v>13296658</v>
      </c>
      <c r="D26" s="10">
        <v>0</v>
      </c>
      <c r="E26" s="10">
        <v>140778138583</v>
      </c>
      <c r="F26" s="10"/>
      <c r="G26" s="10">
        <v>141559884297.27899</v>
      </c>
      <c r="H26" s="10"/>
      <c r="I26" s="10">
        <v>0</v>
      </c>
      <c r="J26" s="10"/>
      <c r="K26" s="10">
        <v>0</v>
      </c>
      <c r="L26" s="10"/>
      <c r="M26" s="10">
        <v>-1131030</v>
      </c>
      <c r="N26" s="10"/>
      <c r="O26" s="10">
        <v>10028759417</v>
      </c>
      <c r="P26" s="10"/>
      <c r="Q26" s="10">
        <v>12165628</v>
      </c>
      <c r="R26" s="10"/>
      <c r="S26" s="10">
        <v>9090</v>
      </c>
      <c r="T26" s="10"/>
      <c r="U26" s="10">
        <v>128803377842</v>
      </c>
      <c r="V26" s="10"/>
      <c r="W26" s="10">
        <v>109927574446.806</v>
      </c>
      <c r="Y26" s="11">
        <v>1.0543144600429596E-2</v>
      </c>
      <c r="AA26" s="10"/>
    </row>
    <row r="27" spans="1:27" ht="24" x14ac:dyDescent="0.2">
      <c r="A27" s="9" t="s">
        <v>65</v>
      </c>
      <c r="C27" s="10">
        <v>79654733</v>
      </c>
      <c r="D27" s="10">
        <v>0</v>
      </c>
      <c r="E27" s="10">
        <v>293875007341</v>
      </c>
      <c r="F27" s="10"/>
      <c r="G27" s="10">
        <v>346178402244.578</v>
      </c>
      <c r="H27" s="10"/>
      <c r="I27" s="10">
        <v>0</v>
      </c>
      <c r="J27" s="10"/>
      <c r="K27" s="10">
        <v>0</v>
      </c>
      <c r="L27" s="10"/>
      <c r="M27" s="10">
        <v>-7482229</v>
      </c>
      <c r="N27" s="10"/>
      <c r="O27" s="10">
        <v>27604638412.409756</v>
      </c>
      <c r="P27" s="10"/>
      <c r="Q27" s="10">
        <v>72172504</v>
      </c>
      <c r="R27" s="10"/>
      <c r="S27" s="10">
        <v>2573</v>
      </c>
      <c r="T27" s="10"/>
      <c r="U27" s="10">
        <v>204552084175</v>
      </c>
      <c r="V27" s="10"/>
      <c r="W27" s="10">
        <v>184594938667.888</v>
      </c>
      <c r="Y27" s="11">
        <v>1.770448534571049E-2</v>
      </c>
      <c r="AA27" s="10"/>
    </row>
    <row r="28" spans="1:27" ht="24" x14ac:dyDescent="0.2">
      <c r="A28" s="9" t="s">
        <v>66</v>
      </c>
      <c r="C28" s="10">
        <v>30583310</v>
      </c>
      <c r="D28" s="10">
        <v>0</v>
      </c>
      <c r="E28" s="10">
        <v>828861315968</v>
      </c>
      <c r="F28" s="10"/>
      <c r="G28" s="10">
        <v>849413420195.67004</v>
      </c>
      <c r="H28" s="10"/>
      <c r="I28" s="10">
        <v>0</v>
      </c>
      <c r="J28" s="10"/>
      <c r="K28" s="10">
        <v>0</v>
      </c>
      <c r="L28" s="10"/>
      <c r="M28" s="10">
        <v>-3407177</v>
      </c>
      <c r="N28" s="10"/>
      <c r="O28" s="10">
        <v>90565202494</v>
      </c>
      <c r="P28" s="10"/>
      <c r="Q28" s="10">
        <v>27176133</v>
      </c>
      <c r="R28" s="10"/>
      <c r="S28" s="10">
        <v>26140</v>
      </c>
      <c r="T28" s="10"/>
      <c r="U28" s="10">
        <v>736520846211</v>
      </c>
      <c r="V28" s="10"/>
      <c r="W28" s="10">
        <v>706157331126.11096</v>
      </c>
      <c r="Y28" s="11">
        <v>6.7727491397699555E-2</v>
      </c>
      <c r="AA28" s="10"/>
    </row>
    <row r="29" spans="1:27" ht="24" x14ac:dyDescent="0.2">
      <c r="A29" s="9" t="s">
        <v>67</v>
      </c>
      <c r="C29" s="10">
        <v>16322807</v>
      </c>
      <c r="D29" s="10">
        <v>0</v>
      </c>
      <c r="E29" s="10">
        <v>224149350635</v>
      </c>
      <c r="F29" s="10"/>
      <c r="G29" s="10">
        <v>247766229775.80499</v>
      </c>
      <c r="H29" s="10"/>
      <c r="I29" s="10">
        <v>3775857</v>
      </c>
      <c r="J29" s="10"/>
      <c r="K29" s="10">
        <v>58090298262</v>
      </c>
      <c r="L29" s="10"/>
      <c r="M29" s="10">
        <v>-228051</v>
      </c>
      <c r="N29" s="10"/>
      <c r="O29" s="10">
        <v>3223590066</v>
      </c>
      <c r="P29" s="10"/>
      <c r="Q29" s="10">
        <v>19870613</v>
      </c>
      <c r="R29" s="10"/>
      <c r="S29" s="10">
        <v>13930</v>
      </c>
      <c r="T29" s="10"/>
      <c r="U29" s="10">
        <v>279037195532</v>
      </c>
      <c r="V29" s="10"/>
      <c r="W29" s="10">
        <v>275150693137.414</v>
      </c>
      <c r="Y29" s="11">
        <v>2.6389680289543367E-2</v>
      </c>
      <c r="AA29" s="10"/>
    </row>
    <row r="30" spans="1:27" ht="24" x14ac:dyDescent="0.2">
      <c r="A30" s="9" t="s">
        <v>68</v>
      </c>
      <c r="C30" s="10">
        <v>55200000</v>
      </c>
      <c r="D30" s="10">
        <v>0</v>
      </c>
      <c r="E30" s="10">
        <v>293424101954</v>
      </c>
      <c r="F30" s="10"/>
      <c r="G30" s="10">
        <v>288624405600</v>
      </c>
      <c r="H30" s="10"/>
      <c r="I30" s="10">
        <v>0</v>
      </c>
      <c r="J30" s="10"/>
      <c r="K30" s="10">
        <v>0</v>
      </c>
      <c r="L30" s="10"/>
      <c r="M30" s="10">
        <v>-4236959</v>
      </c>
      <c r="N30" s="10"/>
      <c r="O30" s="10">
        <v>19976831440</v>
      </c>
      <c r="P30" s="10"/>
      <c r="Q30" s="10">
        <v>50963041</v>
      </c>
      <c r="R30" s="10"/>
      <c r="S30" s="10">
        <v>4834</v>
      </c>
      <c r="T30" s="10"/>
      <c r="U30" s="10">
        <v>270901893810</v>
      </c>
      <c r="V30" s="10"/>
      <c r="W30" s="10">
        <v>244889525919.84601</v>
      </c>
      <c r="Y30" s="11">
        <v>2.3487334237079646E-2</v>
      </c>
      <c r="AA30" s="10"/>
    </row>
    <row r="31" spans="1:27" ht="24" x14ac:dyDescent="0.2">
      <c r="A31" s="9" t="s">
        <v>46</v>
      </c>
      <c r="C31" s="10">
        <v>74805</v>
      </c>
      <c r="D31" s="10">
        <v>0</v>
      </c>
      <c r="E31" s="10">
        <v>499996774499</v>
      </c>
      <c r="F31" s="10"/>
      <c r="G31" s="10">
        <v>521251431433.20001</v>
      </c>
      <c r="H31" s="10"/>
      <c r="I31" s="10">
        <v>0</v>
      </c>
      <c r="J31" s="10"/>
      <c r="K31" s="10">
        <v>0</v>
      </c>
      <c r="L31" s="10"/>
      <c r="M31" s="10">
        <v>-13760</v>
      </c>
      <c r="N31" s="10"/>
      <c r="O31" s="10">
        <v>91971868419.306732</v>
      </c>
      <c r="P31" s="10"/>
      <c r="Q31" s="10">
        <v>61045</v>
      </c>
      <c r="R31" s="10"/>
      <c r="S31" s="10">
        <v>8780050</v>
      </c>
      <c r="T31" s="10"/>
      <c r="U31" s="10">
        <v>408024906082</v>
      </c>
      <c r="V31" s="10"/>
      <c r="W31" s="10">
        <v>534691804684.59998</v>
      </c>
      <c r="Y31" s="11">
        <v>5.1282246895953343E-2</v>
      </c>
      <c r="AA31" s="10"/>
    </row>
    <row r="32" spans="1:27" ht="24" x14ac:dyDescent="0.2">
      <c r="A32" s="9" t="s">
        <v>69</v>
      </c>
      <c r="C32" s="10">
        <v>6713998</v>
      </c>
      <c r="D32" s="10">
        <v>0</v>
      </c>
      <c r="E32" s="10">
        <v>143423972939</v>
      </c>
      <c r="F32" s="10"/>
      <c r="G32" s="10">
        <v>164782287386.811</v>
      </c>
      <c r="H32" s="10"/>
      <c r="I32" s="10">
        <v>1220839</v>
      </c>
      <c r="J32" s="10"/>
      <c r="K32" s="10">
        <v>29613441198</v>
      </c>
      <c r="L32" s="10"/>
      <c r="M32" s="10">
        <v>0</v>
      </c>
      <c r="N32" s="10"/>
      <c r="O32" s="10">
        <v>0</v>
      </c>
      <c r="P32" s="10"/>
      <c r="Q32" s="10">
        <v>7934837</v>
      </c>
      <c r="R32" s="10"/>
      <c r="S32" s="10">
        <v>20140</v>
      </c>
      <c r="T32" s="10"/>
      <c r="U32" s="10">
        <v>173037414137</v>
      </c>
      <c r="V32" s="10"/>
      <c r="W32" s="10">
        <v>158856761857.77899</v>
      </c>
      <c r="Y32" s="11">
        <v>1.5235938930254787E-2</v>
      </c>
      <c r="AA32" s="10"/>
    </row>
    <row r="33" spans="1:27" ht="24" x14ac:dyDescent="0.2">
      <c r="A33" s="9" t="s">
        <v>70</v>
      </c>
      <c r="C33" s="10">
        <v>2954000</v>
      </c>
      <c r="D33" s="10">
        <v>0</v>
      </c>
      <c r="E33" s="10">
        <v>59078273776</v>
      </c>
      <c r="F33" s="10"/>
      <c r="G33" s="10">
        <v>65834619354</v>
      </c>
      <c r="H33" s="10"/>
      <c r="I33" s="10">
        <v>484467</v>
      </c>
      <c r="J33" s="10"/>
      <c r="K33" s="10">
        <v>12637703539</v>
      </c>
      <c r="L33" s="10"/>
      <c r="M33" s="10">
        <v>0</v>
      </c>
      <c r="N33" s="10"/>
      <c r="O33" s="10">
        <v>0</v>
      </c>
      <c r="P33" s="10"/>
      <c r="Q33" s="10">
        <v>3438467</v>
      </c>
      <c r="R33" s="10"/>
      <c r="S33" s="10">
        <v>26090</v>
      </c>
      <c r="T33" s="10"/>
      <c r="U33" s="10">
        <v>71715977315</v>
      </c>
      <c r="V33" s="10"/>
      <c r="W33" s="10">
        <v>89175831886.0215</v>
      </c>
      <c r="Y33" s="11">
        <v>8.5528466826390783E-3</v>
      </c>
      <c r="AA33" s="10"/>
    </row>
    <row r="34" spans="1:27" ht="24" x14ac:dyDescent="0.2">
      <c r="A34" s="9" t="s">
        <v>71</v>
      </c>
      <c r="C34" s="10">
        <v>20589651</v>
      </c>
      <c r="D34" s="10">
        <v>0</v>
      </c>
      <c r="E34" s="10">
        <v>137816865787</v>
      </c>
      <c r="F34" s="10"/>
      <c r="G34" s="10">
        <v>138153212391.71201</v>
      </c>
      <c r="H34" s="10"/>
      <c r="I34" s="10">
        <v>0</v>
      </c>
      <c r="J34" s="10"/>
      <c r="K34" s="10">
        <v>0</v>
      </c>
      <c r="L34" s="10"/>
      <c r="M34" s="10">
        <v>0</v>
      </c>
      <c r="N34" s="10"/>
      <c r="O34" s="10">
        <v>0</v>
      </c>
      <c r="P34" s="10"/>
      <c r="Q34" s="10">
        <v>20589651</v>
      </c>
      <c r="R34" s="10"/>
      <c r="S34" s="10">
        <v>5680</v>
      </c>
      <c r="T34" s="10"/>
      <c r="U34" s="10">
        <v>137816865787</v>
      </c>
      <c r="V34" s="10"/>
      <c r="W34" s="10">
        <v>116253369834.804</v>
      </c>
      <c r="Y34" s="11">
        <v>1.1149851114459583E-2</v>
      </c>
      <c r="AA34" s="10"/>
    </row>
    <row r="35" spans="1:27" ht="24" x14ac:dyDescent="0.2">
      <c r="A35" s="9" t="s">
        <v>72</v>
      </c>
      <c r="C35" s="10">
        <v>56893018</v>
      </c>
      <c r="D35" s="10">
        <v>0</v>
      </c>
      <c r="E35" s="10">
        <v>643411578890</v>
      </c>
      <c r="F35" s="10"/>
      <c r="G35" s="10">
        <v>662818793242.78796</v>
      </c>
      <c r="H35" s="10"/>
      <c r="I35" s="10">
        <v>0</v>
      </c>
      <c r="J35" s="10"/>
      <c r="K35" s="10">
        <v>0</v>
      </c>
      <c r="L35" s="10"/>
      <c r="M35" s="10">
        <v>-518687</v>
      </c>
      <c r="N35" s="10"/>
      <c r="O35" s="10">
        <v>5638435012</v>
      </c>
      <c r="P35" s="10"/>
      <c r="Q35" s="10">
        <v>56374331</v>
      </c>
      <c r="R35" s="10"/>
      <c r="S35" s="10">
        <v>10820</v>
      </c>
      <c r="T35" s="10"/>
      <c r="U35" s="10">
        <v>637545670678</v>
      </c>
      <c r="V35" s="10"/>
      <c r="W35" s="10">
        <v>606340938364.55103</v>
      </c>
      <c r="Y35" s="11">
        <v>5.8154109398921384E-2</v>
      </c>
      <c r="AA35" s="10"/>
    </row>
    <row r="36" spans="1:27" ht="24" x14ac:dyDescent="0.2">
      <c r="A36" s="9" t="s">
        <v>73</v>
      </c>
      <c r="C36" s="10">
        <v>17557663</v>
      </c>
      <c r="D36" s="10">
        <v>0</v>
      </c>
      <c r="E36" s="10">
        <v>334149524912</v>
      </c>
      <c r="F36" s="10"/>
      <c r="G36" s="10">
        <v>375941818256.93103</v>
      </c>
      <c r="H36" s="10"/>
      <c r="I36" s="10">
        <v>827403</v>
      </c>
      <c r="J36" s="10"/>
      <c r="K36" s="10">
        <v>17441133524</v>
      </c>
      <c r="L36" s="10"/>
      <c r="M36" s="10">
        <v>-1074991</v>
      </c>
      <c r="N36" s="10"/>
      <c r="O36" s="10">
        <v>20058368872</v>
      </c>
      <c r="P36" s="10"/>
      <c r="Q36" s="10">
        <v>17310075</v>
      </c>
      <c r="R36" s="10"/>
      <c r="S36" s="10">
        <v>18800</v>
      </c>
      <c r="T36" s="10"/>
      <c r="U36" s="10">
        <v>331032843010</v>
      </c>
      <c r="V36" s="10"/>
      <c r="W36" s="10">
        <v>323493105010.5</v>
      </c>
      <c r="Y36" s="11">
        <v>3.1026197025916049E-2</v>
      </c>
      <c r="AA36" s="10"/>
    </row>
    <row r="37" spans="1:27" ht="24" x14ac:dyDescent="0.2">
      <c r="A37" s="9" t="s">
        <v>78</v>
      </c>
      <c r="C37" s="10">
        <v>6301430</v>
      </c>
      <c r="D37" s="10"/>
      <c r="E37" s="10">
        <v>182660654821</v>
      </c>
      <c r="F37" s="10"/>
      <c r="G37" s="10">
        <v>218611383553.35001</v>
      </c>
      <c r="H37" s="10"/>
      <c r="I37" s="10">
        <v>1103305</v>
      </c>
      <c r="J37" s="10"/>
      <c r="K37" s="10">
        <v>36554698049</v>
      </c>
      <c r="L37" s="10"/>
      <c r="M37" s="10">
        <v>0</v>
      </c>
      <c r="N37" s="10"/>
      <c r="O37" s="10">
        <v>0</v>
      </c>
      <c r="P37" s="10"/>
      <c r="Q37" s="10">
        <v>7404735</v>
      </c>
      <c r="R37" s="10"/>
      <c r="S37" s="10">
        <v>29700</v>
      </c>
      <c r="T37" s="10"/>
      <c r="U37" s="10">
        <v>219215352870</v>
      </c>
      <c r="V37" s="10"/>
      <c r="W37" s="10">
        <v>218612101754.47501</v>
      </c>
      <c r="Y37" s="11">
        <v>2.0967068652247765E-2</v>
      </c>
      <c r="AA37" s="10"/>
    </row>
    <row r="38" spans="1:27" ht="24" x14ac:dyDescent="0.2">
      <c r="A38" s="9" t="s">
        <v>79</v>
      </c>
      <c r="C38" s="10">
        <v>571500</v>
      </c>
      <c r="D38" s="10"/>
      <c r="E38" s="10">
        <v>24081996612</v>
      </c>
      <c r="F38" s="10"/>
      <c r="G38" s="10">
        <v>26956324833.75</v>
      </c>
      <c r="H38" s="10"/>
      <c r="I38" s="10">
        <v>0</v>
      </c>
      <c r="J38" s="10"/>
      <c r="K38" s="10">
        <v>0</v>
      </c>
      <c r="L38" s="10"/>
      <c r="M38" s="10">
        <v>-285752</v>
      </c>
      <c r="N38" s="10"/>
      <c r="O38" s="10">
        <v>12041082582.453585</v>
      </c>
      <c r="P38" s="10"/>
      <c r="Q38" s="10">
        <v>285748</v>
      </c>
      <c r="R38" s="10"/>
      <c r="S38" s="10">
        <v>52300</v>
      </c>
      <c r="T38" s="10"/>
      <c r="U38" s="10">
        <v>12040914030</v>
      </c>
      <c r="V38" s="10"/>
      <c r="W38" s="10">
        <v>14855699908.620001</v>
      </c>
      <c r="Y38" s="11">
        <v>1.4248089532163807E-3</v>
      </c>
      <c r="AA38" s="10"/>
    </row>
    <row r="39" spans="1:27" ht="24" x14ac:dyDescent="0.2">
      <c r="A39" s="9" t="s">
        <v>80</v>
      </c>
      <c r="C39" s="10">
        <v>8915101</v>
      </c>
      <c r="D39" s="10"/>
      <c r="E39" s="10">
        <v>114814984537</v>
      </c>
      <c r="F39" s="10"/>
      <c r="G39" s="10">
        <v>107585361649.467</v>
      </c>
      <c r="H39" s="10"/>
      <c r="I39" s="10">
        <v>0</v>
      </c>
      <c r="J39" s="10"/>
      <c r="K39" s="10">
        <v>0</v>
      </c>
      <c r="L39" s="10"/>
      <c r="M39" s="10">
        <v>0</v>
      </c>
      <c r="N39" s="10"/>
      <c r="O39" s="10">
        <v>0</v>
      </c>
      <c r="P39" s="10"/>
      <c r="Q39" s="10">
        <v>8915101</v>
      </c>
      <c r="R39" s="10"/>
      <c r="S39" s="10">
        <v>9600</v>
      </c>
      <c r="T39" s="10"/>
      <c r="U39" s="10">
        <v>114814984537</v>
      </c>
      <c r="V39" s="10"/>
      <c r="W39" s="10">
        <v>85075739030.880005</v>
      </c>
      <c r="Y39" s="11">
        <v>8.159607115001178E-3</v>
      </c>
      <c r="AA39" s="10"/>
    </row>
    <row r="40" spans="1:27" ht="24" x14ac:dyDescent="0.2">
      <c r="A40" s="9" t="s">
        <v>81</v>
      </c>
      <c r="C40" s="10">
        <v>17345071</v>
      </c>
      <c r="D40" s="10"/>
      <c r="E40" s="10">
        <v>233221106365</v>
      </c>
      <c r="F40" s="10"/>
      <c r="G40" s="10">
        <v>231385866245.72101</v>
      </c>
      <c r="H40" s="10"/>
      <c r="I40" s="10">
        <v>2550761</v>
      </c>
      <c r="J40" s="10"/>
      <c r="K40" s="10">
        <v>33304071793</v>
      </c>
      <c r="L40" s="10"/>
      <c r="M40" s="10">
        <v>0</v>
      </c>
      <c r="N40" s="10"/>
      <c r="O40" s="10">
        <v>0</v>
      </c>
      <c r="P40" s="10"/>
      <c r="Q40" s="10">
        <v>19895832</v>
      </c>
      <c r="R40" s="10"/>
      <c r="S40" s="10">
        <v>12320</v>
      </c>
      <c r="T40" s="10"/>
      <c r="U40" s="10">
        <v>266525178158</v>
      </c>
      <c r="V40" s="10"/>
      <c r="W40" s="10">
        <v>243658206171.07199</v>
      </c>
      <c r="Y40" s="11">
        <v>2.3369238461510879E-2</v>
      </c>
      <c r="AA40" s="10"/>
    </row>
    <row r="41" spans="1:27" ht="24" x14ac:dyDescent="0.2">
      <c r="A41" s="9" t="s">
        <v>93</v>
      </c>
      <c r="C41" s="10">
        <v>0</v>
      </c>
      <c r="D41" s="10"/>
      <c r="E41" s="10">
        <v>0</v>
      </c>
      <c r="F41" s="10"/>
      <c r="G41" s="10">
        <v>0</v>
      </c>
      <c r="H41" s="10"/>
      <c r="I41" s="10">
        <v>2300000</v>
      </c>
      <c r="J41" s="10"/>
      <c r="K41" s="10">
        <v>17055832634</v>
      </c>
      <c r="L41" s="10"/>
      <c r="M41" s="10">
        <v>-1810000</v>
      </c>
      <c r="N41" s="10"/>
      <c r="O41" s="10">
        <v>13422198725.017391</v>
      </c>
      <c r="P41" s="10"/>
      <c r="Q41" s="10">
        <v>490000</v>
      </c>
      <c r="R41" s="10"/>
      <c r="S41" s="10">
        <v>9250</v>
      </c>
      <c r="T41" s="10"/>
      <c r="U41" s="10">
        <v>3605260604</v>
      </c>
      <c r="V41" s="10"/>
      <c r="W41" s="10">
        <v>4505531625</v>
      </c>
      <c r="Y41" s="11">
        <v>4.3212516662204716E-4</v>
      </c>
      <c r="AA41" s="10"/>
    </row>
    <row r="42" spans="1:27" ht="24" x14ac:dyDescent="0.2">
      <c r="A42" s="9" t="s">
        <v>94</v>
      </c>
      <c r="C42" s="10">
        <v>0</v>
      </c>
      <c r="D42" s="10"/>
      <c r="E42" s="10">
        <v>0</v>
      </c>
      <c r="F42" s="10"/>
      <c r="G42" s="10">
        <v>0</v>
      </c>
      <c r="H42" s="10"/>
      <c r="I42" s="10">
        <v>15429063</v>
      </c>
      <c r="J42" s="10"/>
      <c r="K42" s="10">
        <v>0</v>
      </c>
      <c r="L42" s="10"/>
      <c r="M42" s="10">
        <v>0</v>
      </c>
      <c r="N42" s="10"/>
      <c r="O42" s="10">
        <v>0</v>
      </c>
      <c r="P42" s="10"/>
      <c r="Q42" s="10">
        <v>15429063</v>
      </c>
      <c r="R42" s="10"/>
      <c r="S42" s="10">
        <v>1693</v>
      </c>
      <c r="T42" s="10"/>
      <c r="U42" s="10">
        <v>29592942834</v>
      </c>
      <c r="V42" s="10"/>
      <c r="W42" s="10">
        <v>25965981307.229</v>
      </c>
      <c r="Y42" s="11">
        <v>2.4903951259894427E-3</v>
      </c>
      <c r="AA42" s="10"/>
    </row>
    <row r="43" spans="1:27" ht="24" x14ac:dyDescent="0.2">
      <c r="A43" s="9" t="s">
        <v>95</v>
      </c>
      <c r="C43" s="10">
        <v>0</v>
      </c>
      <c r="D43" s="10"/>
      <c r="E43" s="10">
        <v>0</v>
      </c>
      <c r="F43" s="10"/>
      <c r="G43" s="10">
        <v>0</v>
      </c>
      <c r="H43" s="10"/>
      <c r="I43" s="10">
        <v>72003031</v>
      </c>
      <c r="J43" s="10"/>
      <c r="K43" s="10">
        <v>0</v>
      </c>
      <c r="L43" s="10"/>
      <c r="M43" s="10">
        <v>0</v>
      </c>
      <c r="N43" s="10"/>
      <c r="O43" s="10">
        <v>0</v>
      </c>
      <c r="P43" s="10"/>
      <c r="Q43" s="10">
        <v>72003031</v>
      </c>
      <c r="R43" s="10"/>
      <c r="S43" s="10">
        <v>1144</v>
      </c>
      <c r="T43" s="10"/>
      <c r="U43" s="10">
        <v>77691270449</v>
      </c>
      <c r="V43" s="10"/>
      <c r="W43" s="10">
        <v>81881357232.589203</v>
      </c>
      <c r="Y43" s="11">
        <v>7.8532342201397768E-3</v>
      </c>
      <c r="AA43" s="10"/>
    </row>
    <row r="44" spans="1:27" ht="24" x14ac:dyDescent="0.2">
      <c r="A44" s="9" t="s">
        <v>96</v>
      </c>
      <c r="C44" s="10">
        <v>0</v>
      </c>
      <c r="D44" s="10"/>
      <c r="E44" s="10">
        <v>0</v>
      </c>
      <c r="F44" s="10"/>
      <c r="G44" s="10">
        <v>0</v>
      </c>
      <c r="H44" s="10"/>
      <c r="I44" s="10">
        <v>42559677</v>
      </c>
      <c r="J44" s="10"/>
      <c r="K44" s="10">
        <v>78054447618</v>
      </c>
      <c r="L44" s="10"/>
      <c r="M44" s="10">
        <v>-5418614</v>
      </c>
      <c r="N44" s="10"/>
      <c r="O44" s="10">
        <v>9937738076</v>
      </c>
      <c r="P44" s="10"/>
      <c r="Q44" s="10">
        <v>37141063</v>
      </c>
      <c r="R44" s="10"/>
      <c r="S44" s="10">
        <v>1573</v>
      </c>
      <c r="T44" s="10"/>
      <c r="U44" s="10">
        <v>68116709542</v>
      </c>
      <c r="V44" s="10"/>
      <c r="W44" s="10">
        <v>58075275891.010902</v>
      </c>
      <c r="Y44" s="11">
        <v>5.5699949217478733E-3</v>
      </c>
      <c r="AA44" s="10"/>
    </row>
    <row r="45" spans="1:27" ht="24" x14ac:dyDescent="0.2">
      <c r="A45" s="9" t="s">
        <v>97</v>
      </c>
      <c r="C45" s="10">
        <v>0</v>
      </c>
      <c r="D45" s="10"/>
      <c r="E45" s="10">
        <v>0</v>
      </c>
      <c r="F45" s="10"/>
      <c r="G45" s="10">
        <v>0</v>
      </c>
      <c r="H45" s="10"/>
      <c r="I45" s="10">
        <v>1000000</v>
      </c>
      <c r="J45" s="10"/>
      <c r="K45" s="10">
        <v>0</v>
      </c>
      <c r="L45" s="10"/>
      <c r="M45" s="10">
        <v>0</v>
      </c>
      <c r="N45" s="10"/>
      <c r="O45" s="10">
        <v>0</v>
      </c>
      <c r="P45" s="10"/>
      <c r="Q45" s="10">
        <v>1000000</v>
      </c>
      <c r="R45" s="10"/>
      <c r="S45" s="10">
        <v>3554</v>
      </c>
      <c r="T45" s="10"/>
      <c r="U45" s="10">
        <v>3552315400</v>
      </c>
      <c r="V45" s="10"/>
      <c r="W45" s="10">
        <v>3532853700</v>
      </c>
      <c r="Y45" s="11">
        <v>3.3883570704352025E-4</v>
      </c>
      <c r="AA45" s="10"/>
    </row>
    <row r="46" spans="1:27" ht="24" x14ac:dyDescent="0.2">
      <c r="A46" s="9" t="s">
        <v>82</v>
      </c>
      <c r="C46" s="10">
        <v>12962267</v>
      </c>
      <c r="D46" s="10"/>
      <c r="E46" s="10">
        <v>125979662800</v>
      </c>
      <c r="F46" s="10"/>
      <c r="G46" s="10">
        <v>128207158037.93201</v>
      </c>
      <c r="H46" s="10"/>
      <c r="I46" s="10">
        <v>0</v>
      </c>
      <c r="J46" s="10"/>
      <c r="K46" s="10">
        <v>0</v>
      </c>
      <c r="L46" s="10"/>
      <c r="M46" s="10">
        <v>-28726</v>
      </c>
      <c r="N46" s="10"/>
      <c r="O46" s="10">
        <v>291261821</v>
      </c>
      <c r="P46" s="10"/>
      <c r="Q46" s="10">
        <v>12933541</v>
      </c>
      <c r="R46" s="10"/>
      <c r="S46" s="10">
        <v>10220</v>
      </c>
      <c r="T46" s="10"/>
      <c r="U46" s="10">
        <v>125700476158</v>
      </c>
      <c r="V46" s="10"/>
      <c r="W46" s="10">
        <v>131394313325.33099</v>
      </c>
      <c r="Y46" s="11">
        <v>1.2602017756095126E-2</v>
      </c>
      <c r="AA46" s="10"/>
    </row>
    <row r="47" spans="1:27" ht="24" x14ac:dyDescent="0.2">
      <c r="A47" s="9" t="s">
        <v>83</v>
      </c>
      <c r="C47" s="10">
        <v>7659998</v>
      </c>
      <c r="D47" s="10"/>
      <c r="E47" s="10">
        <v>98306756401</v>
      </c>
      <c r="F47" s="10"/>
      <c r="G47" s="10">
        <v>97845310002.914993</v>
      </c>
      <c r="H47" s="10"/>
      <c r="I47" s="10">
        <v>0</v>
      </c>
      <c r="J47" s="10"/>
      <c r="K47" s="10">
        <v>0</v>
      </c>
      <c r="L47" s="10"/>
      <c r="M47" s="10">
        <v>0</v>
      </c>
      <c r="N47" s="10"/>
      <c r="O47" s="10">
        <v>0</v>
      </c>
      <c r="P47" s="10"/>
      <c r="Q47" s="10">
        <v>7659998</v>
      </c>
      <c r="R47" s="10"/>
      <c r="S47" s="10">
        <v>13140</v>
      </c>
      <c r="T47" s="10"/>
      <c r="U47" s="10">
        <v>98306756401</v>
      </c>
      <c r="V47" s="10"/>
      <c r="W47" s="10">
        <v>100053492096.366</v>
      </c>
      <c r="Y47" s="11">
        <v>9.596122176427923E-3</v>
      </c>
      <c r="AA47" s="10"/>
    </row>
    <row r="48" spans="1:27" ht="24" x14ac:dyDescent="0.2">
      <c r="A48" s="9" t="s">
        <v>84</v>
      </c>
      <c r="C48" s="10">
        <v>9928164</v>
      </c>
      <c r="D48" s="10"/>
      <c r="E48" s="10">
        <v>166816055655</v>
      </c>
      <c r="F48" s="10"/>
      <c r="G48" s="10">
        <v>161853099356.88</v>
      </c>
      <c r="H48" s="10"/>
      <c r="I48" s="10">
        <v>704932</v>
      </c>
      <c r="J48" s="10"/>
      <c r="K48" s="10">
        <v>9616778220</v>
      </c>
      <c r="L48" s="10"/>
      <c r="M48" s="10">
        <v>0</v>
      </c>
      <c r="N48" s="10"/>
      <c r="O48" s="10">
        <v>0</v>
      </c>
      <c r="P48" s="10"/>
      <c r="Q48" s="10">
        <v>10633096</v>
      </c>
      <c r="R48" s="10"/>
      <c r="S48" s="10">
        <v>13870</v>
      </c>
      <c r="T48" s="10"/>
      <c r="U48" s="10">
        <v>176432833875</v>
      </c>
      <c r="V48" s="10"/>
      <c r="W48" s="10">
        <v>146603529322.95599</v>
      </c>
      <c r="Y48" s="11">
        <v>1.4060732408256603E-2</v>
      </c>
      <c r="AA48" s="10"/>
    </row>
    <row r="49" spans="1:27" ht="24" x14ac:dyDescent="0.2">
      <c r="A49" s="9" t="s">
        <v>85</v>
      </c>
      <c r="C49" s="10">
        <v>2201087</v>
      </c>
      <c r="D49" s="10"/>
      <c r="E49" s="10">
        <v>269898145289</v>
      </c>
      <c r="F49" s="10"/>
      <c r="G49" s="10">
        <v>282250778673.15002</v>
      </c>
      <c r="H49" s="10"/>
      <c r="I49" s="10">
        <v>241577</v>
      </c>
      <c r="J49" s="10"/>
      <c r="K49" s="10">
        <v>32126530731</v>
      </c>
      <c r="L49" s="10"/>
      <c r="M49" s="10">
        <v>-73448</v>
      </c>
      <c r="N49" s="10"/>
      <c r="O49" s="10">
        <v>9735637446</v>
      </c>
      <c r="P49" s="10"/>
      <c r="Q49" s="10">
        <v>2369216</v>
      </c>
      <c r="R49" s="10"/>
      <c r="S49" s="10">
        <v>122950</v>
      </c>
      <c r="T49" s="10"/>
      <c r="U49" s="10">
        <v>292943153390</v>
      </c>
      <c r="V49" s="10"/>
      <c r="W49" s="10">
        <v>289561901312.15997</v>
      </c>
      <c r="Y49" s="11">
        <v>2.7771858077217226E-2</v>
      </c>
      <c r="AA49" s="10"/>
    </row>
    <row r="50" spans="1:27" ht="24" x14ac:dyDescent="0.2">
      <c r="A50" s="9" t="s">
        <v>86</v>
      </c>
      <c r="C50" s="10">
        <v>2995000</v>
      </c>
      <c r="D50" s="10"/>
      <c r="E50" s="10">
        <v>75952350988</v>
      </c>
      <c r="F50" s="10"/>
      <c r="G50" s="10">
        <v>88124520600</v>
      </c>
      <c r="H50" s="10"/>
      <c r="I50" s="10">
        <v>2465129</v>
      </c>
      <c r="J50" s="10"/>
      <c r="K50" s="10">
        <v>80048139323</v>
      </c>
      <c r="L50" s="10"/>
      <c r="M50" s="10">
        <v>0</v>
      </c>
      <c r="N50" s="10"/>
      <c r="O50" s="10">
        <v>0</v>
      </c>
      <c r="P50" s="10"/>
      <c r="Q50" s="10">
        <v>5460129</v>
      </c>
      <c r="R50" s="10"/>
      <c r="S50" s="10">
        <v>32900</v>
      </c>
      <c r="T50" s="10"/>
      <c r="U50" s="10">
        <v>156000490311</v>
      </c>
      <c r="V50" s="10"/>
      <c r="W50" s="10">
        <v>178569396547.60501</v>
      </c>
      <c r="Y50" s="11">
        <v>1.7126576097827795E-2</v>
      </c>
      <c r="AA50" s="10"/>
    </row>
    <row r="51" spans="1:27" ht="24" x14ac:dyDescent="0.2">
      <c r="A51" s="9" t="s">
        <v>87</v>
      </c>
      <c r="C51" s="10">
        <v>250000</v>
      </c>
      <c r="D51" s="10"/>
      <c r="E51" s="10">
        <v>1789373266</v>
      </c>
      <c r="F51" s="10"/>
      <c r="G51" s="10">
        <v>2500035750</v>
      </c>
      <c r="H51" s="10"/>
      <c r="I51" s="10">
        <v>0</v>
      </c>
      <c r="J51" s="10"/>
      <c r="K51" s="10">
        <v>0</v>
      </c>
      <c r="L51" s="10"/>
      <c r="M51" s="10">
        <v>0</v>
      </c>
      <c r="N51" s="10"/>
      <c r="O51" s="10">
        <v>0</v>
      </c>
      <c r="P51" s="10"/>
      <c r="Q51" s="10">
        <v>250000</v>
      </c>
      <c r="R51" s="10"/>
      <c r="S51" s="10">
        <v>7770</v>
      </c>
      <c r="T51" s="10"/>
      <c r="U51" s="10">
        <v>1789373266</v>
      </c>
      <c r="V51" s="10"/>
      <c r="W51" s="10">
        <v>1930942125</v>
      </c>
      <c r="Y51" s="11">
        <v>1.8519649998087736E-4</v>
      </c>
      <c r="AA51" s="10"/>
    </row>
    <row r="52" spans="1:27" ht="24" x14ac:dyDescent="0.2">
      <c r="A52" s="9" t="s">
        <v>88</v>
      </c>
      <c r="C52" s="10">
        <v>1600000</v>
      </c>
      <c r="D52" s="10"/>
      <c r="E52" s="10">
        <v>20780451532</v>
      </c>
      <c r="F52" s="10"/>
      <c r="G52" s="10">
        <v>27578923200</v>
      </c>
      <c r="H52" s="10"/>
      <c r="I52" s="10">
        <v>0</v>
      </c>
      <c r="J52" s="10"/>
      <c r="K52" s="10">
        <v>0</v>
      </c>
      <c r="L52" s="10"/>
      <c r="M52" s="10">
        <v>-800000</v>
      </c>
      <c r="N52" s="10"/>
      <c r="O52" s="10">
        <v>10390225763</v>
      </c>
      <c r="P52" s="10"/>
      <c r="Q52" s="10">
        <v>800000</v>
      </c>
      <c r="R52" s="10"/>
      <c r="S52" s="10">
        <v>15050</v>
      </c>
      <c r="T52" s="10"/>
      <c r="U52" s="10">
        <v>10390225763</v>
      </c>
      <c r="V52" s="10"/>
      <c r="W52" s="10">
        <v>11968362000</v>
      </c>
      <c r="Y52" s="11">
        <v>1.1478846124940865E-3</v>
      </c>
      <c r="AA52" s="10"/>
    </row>
    <row r="53" spans="1:27" ht="24" x14ac:dyDescent="0.2">
      <c r="A53" s="9" t="s">
        <v>89</v>
      </c>
      <c r="C53" s="10">
        <v>450000</v>
      </c>
      <c r="D53" s="10"/>
      <c r="E53" s="10">
        <v>2229972977</v>
      </c>
      <c r="F53" s="10"/>
      <c r="G53" s="10">
        <v>4034848950</v>
      </c>
      <c r="H53" s="10"/>
      <c r="I53" s="10">
        <v>0</v>
      </c>
      <c r="J53" s="10"/>
      <c r="K53" s="10">
        <v>0</v>
      </c>
      <c r="L53" s="10"/>
      <c r="M53" s="10">
        <v>0</v>
      </c>
      <c r="N53" s="10"/>
      <c r="O53" s="10">
        <v>0</v>
      </c>
      <c r="P53" s="10"/>
      <c r="Q53" s="10">
        <v>450000</v>
      </c>
      <c r="R53" s="10"/>
      <c r="S53" s="10">
        <v>13070</v>
      </c>
      <c r="T53" s="10"/>
      <c r="U53" s="10">
        <v>2229972977</v>
      </c>
      <c r="V53" s="10"/>
      <c r="W53" s="10">
        <v>5846505075</v>
      </c>
      <c r="Y53" s="11">
        <v>5.6073781963322019E-4</v>
      </c>
      <c r="AA53" s="10"/>
    </row>
    <row r="54" spans="1:27" ht="24.75" thickBot="1" x14ac:dyDescent="0.25">
      <c r="A54" s="9" t="s">
        <v>90</v>
      </c>
      <c r="C54" s="10">
        <v>266177</v>
      </c>
      <c r="D54" s="10"/>
      <c r="E54" s="10">
        <v>6662763034</v>
      </c>
      <c r="F54" s="10"/>
      <c r="G54" s="10">
        <v>6876778485.6315002</v>
      </c>
      <c r="H54" s="10"/>
      <c r="I54" s="10">
        <v>1790280</v>
      </c>
      <c r="J54" s="10"/>
      <c r="K54" s="10">
        <v>48608054898</v>
      </c>
      <c r="L54" s="10"/>
      <c r="M54" s="10">
        <v>0</v>
      </c>
      <c r="N54" s="10"/>
      <c r="O54" s="10">
        <v>0</v>
      </c>
      <c r="P54" s="10"/>
      <c r="Q54" s="10">
        <v>2056457</v>
      </c>
      <c r="R54" s="10"/>
      <c r="S54" s="10">
        <v>24550</v>
      </c>
      <c r="T54" s="10"/>
      <c r="U54" s="10">
        <v>55270817932</v>
      </c>
      <c r="V54" s="10"/>
      <c r="W54" s="10">
        <v>50185627534.8675</v>
      </c>
      <c r="Y54" s="11">
        <v>4.8132993985003083E-3</v>
      </c>
      <c r="AA54" s="10"/>
    </row>
    <row r="55" spans="1:27" s="9" customFormat="1" ht="24.75" thickBot="1" x14ac:dyDescent="0.25">
      <c r="E55" s="12">
        <f>SUM(E9:E54)</f>
        <v>9457057419238</v>
      </c>
      <c r="G55" s="12">
        <f>SUM(G9:G54)</f>
        <v>10546519535202.137</v>
      </c>
      <c r="I55" s="9" t="s">
        <v>15</v>
      </c>
      <c r="K55" s="12">
        <f>SUM(K9:K54)</f>
        <v>1128329952889.6238</v>
      </c>
      <c r="M55" s="9" t="s">
        <v>15</v>
      </c>
      <c r="O55" s="12">
        <f>SUM(O9:O54)</f>
        <v>385071730048.1875</v>
      </c>
      <c r="Q55" s="9" t="s">
        <v>15</v>
      </c>
      <c r="S55" s="9" t="s">
        <v>15</v>
      </c>
      <c r="U55" s="12">
        <f>SUM(U9:U54)</f>
        <v>10151612600759</v>
      </c>
      <c r="W55" s="12">
        <f>SUM(W9:W54)</f>
        <v>10398334051634.447</v>
      </c>
      <c r="Y55" s="13">
        <f>SUM(Y9:Y54)</f>
        <v>0.99730336143279008</v>
      </c>
    </row>
    <row r="56" spans="1:27" ht="23.25" thickTop="1" x14ac:dyDescent="0.2"/>
  </sheetData>
  <mergeCells count="17"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E33" sqref="E32:E33"/>
    </sheetView>
  </sheetViews>
  <sheetFormatPr defaultRowHeight="22.5" x14ac:dyDescent="0.2"/>
  <cols>
    <col min="1" max="1" width="24.75" style="52" bestFit="1" customWidth="1"/>
    <col min="2" max="2" width="0.875" style="52" customWidth="1"/>
    <col min="3" max="3" width="18" style="52" bestFit="1" customWidth="1"/>
    <col min="4" max="4" width="0.875" style="52" customWidth="1"/>
    <col min="5" max="5" width="19.125" style="52" bestFit="1" customWidth="1"/>
    <col min="6" max="6" width="0.875" style="52" customWidth="1"/>
    <col min="7" max="7" width="17.875" style="52" bestFit="1" customWidth="1"/>
    <col min="8" max="8" width="0.875" style="52" customWidth="1"/>
    <col min="9" max="9" width="19" style="52" bestFit="1" customWidth="1"/>
    <col min="10" max="10" width="0.875" style="52" customWidth="1"/>
    <col min="11" max="11" width="18.25" style="52" bestFit="1" customWidth="1"/>
    <col min="12" max="12" width="0.875" style="52" customWidth="1"/>
    <col min="13" max="13" width="8" style="52" customWidth="1"/>
    <col min="14" max="16384" width="9" style="52"/>
  </cols>
  <sheetData>
    <row r="2" spans="1:20" ht="24" x14ac:dyDescent="0.2">
      <c r="A2" s="61" t="str">
        <f>+سهام!A2</f>
        <v>صندوق سرمایه‌گذاری بخشی صنایع مفید - دارونو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</row>
    <row r="3" spans="1:20" ht="24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</row>
    <row r="4" spans="1:20" ht="24" x14ac:dyDescent="0.2">
      <c r="A4" s="61" t="str">
        <f>+سهام!A4</f>
        <v>برای ماه منتهی به 1403/11/30</v>
      </c>
      <c r="B4" s="61" t="s">
        <v>16</v>
      </c>
      <c r="C4" s="61" t="s">
        <v>16</v>
      </c>
      <c r="D4" s="61" t="s">
        <v>16</v>
      </c>
      <c r="E4" s="61" t="s">
        <v>16</v>
      </c>
      <c r="F4" s="61" t="s">
        <v>16</v>
      </c>
      <c r="G4" s="61" t="s">
        <v>16</v>
      </c>
      <c r="H4" s="61" t="s">
        <v>16</v>
      </c>
      <c r="I4" s="61" t="s">
        <v>16</v>
      </c>
      <c r="J4" s="61" t="s">
        <v>16</v>
      </c>
      <c r="K4" s="61" t="s">
        <v>16</v>
      </c>
    </row>
    <row r="5" spans="1:20" ht="25.5" x14ac:dyDescent="0.2">
      <c r="A5" s="62" t="s">
        <v>17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pans="1:20" ht="24.75" thickBot="1" x14ac:dyDescent="0.25">
      <c r="A6" s="63" t="s">
        <v>18</v>
      </c>
      <c r="C6" s="53" t="s">
        <v>77</v>
      </c>
      <c r="E6" s="63" t="s">
        <v>5</v>
      </c>
      <c r="F6" s="63" t="s">
        <v>5</v>
      </c>
      <c r="G6" s="63" t="s">
        <v>5</v>
      </c>
      <c r="I6" s="63" t="s">
        <v>99</v>
      </c>
      <c r="J6" s="63" t="s">
        <v>4</v>
      </c>
      <c r="K6" s="63" t="s">
        <v>4</v>
      </c>
    </row>
    <row r="7" spans="1:20" ht="24.75" thickBot="1" x14ac:dyDescent="0.25">
      <c r="A7" s="63" t="s">
        <v>18</v>
      </c>
      <c r="C7" s="53" t="s">
        <v>19</v>
      </c>
      <c r="E7" s="53" t="s">
        <v>20</v>
      </c>
      <c r="G7" s="53" t="s">
        <v>21</v>
      </c>
      <c r="I7" s="53" t="s">
        <v>19</v>
      </c>
      <c r="K7" s="53" t="s">
        <v>22</v>
      </c>
    </row>
    <row r="8" spans="1:20" ht="24.75" thickBot="1" x14ac:dyDescent="0.25">
      <c r="A8" s="54" t="s">
        <v>23</v>
      </c>
      <c r="C8" s="55">
        <v>1220533962145</v>
      </c>
      <c r="D8" s="55"/>
      <c r="E8" s="55">
        <v>630866197259</v>
      </c>
      <c r="F8" s="55"/>
      <c r="G8" s="55">
        <v>1846551380000</v>
      </c>
      <c r="H8" s="55"/>
      <c r="I8" s="55">
        <f>+C8+E8-G8</f>
        <v>4848779404</v>
      </c>
      <c r="K8" s="56">
        <v>4.6504603280130133E-4</v>
      </c>
    </row>
    <row r="9" spans="1:20" ht="23.25" thickBot="1" x14ac:dyDescent="0.25">
      <c r="A9" s="52" t="s">
        <v>15</v>
      </c>
      <c r="C9" s="57">
        <f>SUM(C8:C8)</f>
        <v>1220533962145</v>
      </c>
      <c r="E9" s="57">
        <f>SUM(E8:E8)</f>
        <v>630866197259</v>
      </c>
      <c r="G9" s="57">
        <f>SUM(G8:G8)</f>
        <v>1846551380000</v>
      </c>
      <c r="I9" s="57">
        <f>SUM(I8:I8)</f>
        <v>4848779404</v>
      </c>
      <c r="K9" s="58">
        <f>SUM(K8:K8)</f>
        <v>4.6504603280130133E-4</v>
      </c>
    </row>
    <row r="10" spans="1:20" ht="23.25" thickTop="1" x14ac:dyDescent="0.2"/>
    <row r="11" spans="1:20" x14ac:dyDescent="0.45">
      <c r="C11" s="55"/>
      <c r="I11" s="44"/>
    </row>
    <row r="12" spans="1:20" x14ac:dyDescent="0.45">
      <c r="C12" s="55"/>
      <c r="K12" s="44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tabSelected="1" workbookViewId="0">
      <selection activeCell="E12" sqref="E12"/>
    </sheetView>
  </sheetViews>
  <sheetFormatPr defaultRowHeight="18.75" x14ac:dyDescent="0.45"/>
  <cols>
    <col min="1" max="1" width="20.875" style="45" bestFit="1" customWidth="1"/>
    <col min="2" max="2" width="0.875" style="45" customWidth="1"/>
    <col min="3" max="3" width="20.125" style="45" customWidth="1"/>
    <col min="4" max="4" width="0.875" style="45" customWidth="1"/>
    <col min="5" max="5" width="20.125" style="45" customWidth="1"/>
    <col min="6" max="6" width="0.875" style="45" customWidth="1"/>
    <col min="7" max="7" width="28" style="45" customWidth="1"/>
    <col min="8" max="8" width="0.875" style="45" customWidth="1"/>
    <col min="9" max="9" width="8" style="45" customWidth="1"/>
    <col min="10" max="16384" width="9" style="45"/>
  </cols>
  <sheetData>
    <row r="2" spans="1:7" ht="26.25" x14ac:dyDescent="0.45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</row>
    <row r="3" spans="1:7" ht="26.25" x14ac:dyDescent="0.45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</row>
    <row r="4" spans="1:7" ht="26.25" x14ac:dyDescent="0.45">
      <c r="A4" s="64" t="str">
        <f>+سهام!A4</f>
        <v>برای ماه منتهی به 1403/11/30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</row>
    <row r="6" spans="1:7" ht="27" thickBot="1" x14ac:dyDescent="0.5">
      <c r="A6" s="28" t="s">
        <v>28</v>
      </c>
      <c r="C6" s="28" t="s">
        <v>19</v>
      </c>
      <c r="E6" s="28" t="s">
        <v>38</v>
      </c>
      <c r="G6" s="28" t="s">
        <v>13</v>
      </c>
    </row>
    <row r="7" spans="1:7" ht="21" x14ac:dyDescent="0.55000000000000004">
      <c r="A7" s="46" t="s">
        <v>44</v>
      </c>
      <c r="C7" s="31">
        <f>+'درآمد سرمایه‌گذاری در سهام'!I54</f>
        <v>-788524227711</v>
      </c>
      <c r="D7" s="27"/>
      <c r="E7" s="1">
        <f>+C7/$C$9</f>
        <v>1.0052297200497944</v>
      </c>
      <c r="F7" s="27"/>
      <c r="G7" s="1">
        <v>-7.5627293657080236E-2</v>
      </c>
    </row>
    <row r="8" spans="1:7" ht="21.75" thickBot="1" x14ac:dyDescent="0.6">
      <c r="A8" s="46" t="s">
        <v>45</v>
      </c>
      <c r="C8" s="29">
        <f>+'درآمد سپرده بانکی'!E9</f>
        <v>4102307046</v>
      </c>
      <c r="D8" s="27"/>
      <c r="E8" s="1">
        <f>+C8/$C$9</f>
        <v>-5.2297200497944223E-3</v>
      </c>
      <c r="F8" s="27"/>
      <c r="G8" s="1">
        <v>3.9345193050055401E-4</v>
      </c>
    </row>
    <row r="9" spans="1:7" ht="21.75" thickBot="1" x14ac:dyDescent="0.5">
      <c r="A9" s="45" t="s">
        <v>15</v>
      </c>
      <c r="C9" s="32">
        <f>SUM(C7:C8)</f>
        <v>-784421920665</v>
      </c>
      <c r="D9" s="3"/>
      <c r="E9" s="47">
        <f>SUM(E7:E8)</f>
        <v>1</v>
      </c>
      <c r="F9" s="3"/>
      <c r="G9" s="48">
        <f>SUM(G7:G8)</f>
        <v>-7.5233841726579681E-2</v>
      </c>
    </row>
    <row r="10" spans="1:7" ht="19.5" thickTop="1" x14ac:dyDescent="0.45"/>
    <row r="11" spans="1:7" x14ac:dyDescent="0.45">
      <c r="C11" s="44"/>
      <c r="G11" s="49"/>
    </row>
    <row r="12" spans="1:7" x14ac:dyDescent="0.45">
      <c r="C12" s="50"/>
      <c r="E12" s="49"/>
      <c r="G12" s="51"/>
    </row>
    <row r="13" spans="1:7" x14ac:dyDescent="0.45">
      <c r="C13" s="50"/>
      <c r="E13" s="49"/>
      <c r="G13" s="51"/>
    </row>
    <row r="14" spans="1:7" x14ac:dyDescent="0.45">
      <c r="C14" s="50"/>
    </row>
    <row r="15" spans="1:7" x14ac:dyDescent="0.45">
      <c r="C15" s="49"/>
      <c r="E15" s="49"/>
    </row>
    <row r="16" spans="1:7" x14ac:dyDescent="0.45">
      <c r="C16" s="49"/>
    </row>
    <row r="17" spans="3:3" x14ac:dyDescent="0.45">
      <c r="C17" s="49"/>
    </row>
    <row r="19" spans="3:3" x14ac:dyDescent="0.45">
      <c r="C19" s="49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7"/>
  <sheetViews>
    <sheetView rightToLeft="1" topLeftCell="A28" zoomScale="85" zoomScaleNormal="85" workbookViewId="0">
      <selection activeCell="E33" sqref="E32:E33"/>
    </sheetView>
  </sheetViews>
  <sheetFormatPr defaultRowHeight="18.75" x14ac:dyDescent="0.45"/>
  <cols>
    <col min="1" max="1" width="35.25" style="33" bestFit="1" customWidth="1"/>
    <col min="2" max="2" width="0.875" style="33" customWidth="1"/>
    <col min="3" max="3" width="19.25" style="33" customWidth="1"/>
    <col min="4" max="4" width="0.875" style="33" customWidth="1"/>
    <col min="5" max="5" width="19.25" style="33" customWidth="1"/>
    <col min="6" max="6" width="0.875" style="33" customWidth="1"/>
    <col min="7" max="7" width="19.25" style="33" customWidth="1"/>
    <col min="8" max="8" width="0.875" style="33" customWidth="1"/>
    <col min="9" max="9" width="19.25" style="33" customWidth="1"/>
    <col min="10" max="10" width="0.875" style="33" customWidth="1"/>
    <col min="11" max="11" width="20.125" style="33" customWidth="1"/>
    <col min="12" max="12" width="0.875" style="33" customWidth="1"/>
    <col min="13" max="13" width="19.25" style="33" customWidth="1"/>
    <col min="14" max="14" width="0.875" style="33" customWidth="1"/>
    <col min="15" max="15" width="20.125" style="33" customWidth="1"/>
    <col min="16" max="16" width="0.875" style="33" customWidth="1"/>
    <col min="17" max="17" width="19.25" style="33" customWidth="1"/>
    <col min="18" max="18" width="0.875" style="33" customWidth="1"/>
    <col min="19" max="19" width="20.125" style="33" customWidth="1"/>
    <col min="20" max="20" width="0.875" style="33" customWidth="1"/>
    <col min="21" max="21" width="20.125" style="33" customWidth="1"/>
    <col min="22" max="22" width="0.875" style="33" customWidth="1"/>
    <col min="23" max="23" width="8" style="33" customWidth="1"/>
    <col min="24" max="16384" width="9" style="33"/>
  </cols>
  <sheetData>
    <row r="2" spans="1:21" ht="26.25" x14ac:dyDescent="0.45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  <c r="T2" s="64" t="s">
        <v>0</v>
      </c>
      <c r="U2" s="64" t="s">
        <v>0</v>
      </c>
    </row>
    <row r="3" spans="1:21" ht="26.25" x14ac:dyDescent="0.45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  <c r="R3" s="64" t="s">
        <v>24</v>
      </c>
      <c r="S3" s="64" t="s">
        <v>24</v>
      </c>
      <c r="T3" s="64" t="s">
        <v>24</v>
      </c>
      <c r="U3" s="64" t="s">
        <v>24</v>
      </c>
    </row>
    <row r="4" spans="1:21" ht="26.25" x14ac:dyDescent="0.45">
      <c r="A4" s="64" t="str">
        <f>+سهام!A4</f>
        <v>برای ماه منتهی به 1403/11/30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  <c r="T4" s="64" t="s">
        <v>2</v>
      </c>
      <c r="U4" s="64" t="s">
        <v>2</v>
      </c>
    </row>
    <row r="6" spans="1:21" ht="27" thickBot="1" x14ac:dyDescent="0.5">
      <c r="A6" s="65" t="s">
        <v>3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H6" s="65" t="s">
        <v>26</v>
      </c>
      <c r="I6" s="65" t="s">
        <v>26</v>
      </c>
      <c r="J6" s="65" t="s">
        <v>26</v>
      </c>
      <c r="K6" s="65" t="s">
        <v>26</v>
      </c>
      <c r="M6" s="65" t="s">
        <v>27</v>
      </c>
      <c r="N6" s="65" t="s">
        <v>27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  <c r="T6" s="65" t="s">
        <v>27</v>
      </c>
      <c r="U6" s="65" t="s">
        <v>27</v>
      </c>
    </row>
    <row r="7" spans="1:21" ht="27" thickBot="1" x14ac:dyDescent="0.5">
      <c r="A7" s="65" t="s">
        <v>3</v>
      </c>
      <c r="C7" s="28" t="s">
        <v>35</v>
      </c>
      <c r="E7" s="28" t="s">
        <v>36</v>
      </c>
      <c r="G7" s="28" t="s">
        <v>37</v>
      </c>
      <c r="I7" s="28" t="s">
        <v>19</v>
      </c>
      <c r="K7" s="28" t="s">
        <v>38</v>
      </c>
      <c r="M7" s="28" t="s">
        <v>35</v>
      </c>
      <c r="O7" s="28" t="s">
        <v>36</v>
      </c>
      <c r="Q7" s="28" t="s">
        <v>37</v>
      </c>
      <c r="S7" s="28" t="s">
        <v>19</v>
      </c>
      <c r="U7" s="28" t="s">
        <v>38</v>
      </c>
    </row>
    <row r="8" spans="1:21" ht="21" x14ac:dyDescent="0.55000000000000004">
      <c r="A8" s="41" t="s">
        <v>67</v>
      </c>
      <c r="C8" s="31">
        <v>0</v>
      </c>
      <c r="D8" s="31"/>
      <c r="E8" s="31">
        <v>-27507712788</v>
      </c>
      <c r="F8" s="31"/>
      <c r="G8" s="31">
        <v>25467955</v>
      </c>
      <c r="H8" s="31"/>
      <c r="I8" s="31">
        <f>+G8+E8+C8</f>
        <v>-27482244833</v>
      </c>
      <c r="J8" s="27"/>
      <c r="K8" s="1">
        <f>+I8/$I$54</f>
        <v>3.4852758947912059E-2</v>
      </c>
      <c r="L8" s="27"/>
      <c r="M8" s="31">
        <v>0</v>
      </c>
      <c r="N8" s="31"/>
      <c r="O8" s="31">
        <v>-3509110216</v>
      </c>
      <c r="P8" s="31"/>
      <c r="Q8" s="31">
        <v>25467955</v>
      </c>
      <c r="R8" s="31"/>
      <c r="S8" s="31">
        <f>+Q8+O8+M8</f>
        <v>-3483642261</v>
      </c>
      <c r="T8" s="27"/>
      <c r="U8" s="1">
        <f>+S8/$S$54</f>
        <v>-9.8469708088386003E-3</v>
      </c>
    </row>
    <row r="9" spans="1:21" ht="21" x14ac:dyDescent="0.55000000000000004">
      <c r="A9" s="41" t="s">
        <v>82</v>
      </c>
      <c r="C9" s="31">
        <v>0</v>
      </c>
      <c r="D9" s="31"/>
      <c r="E9" s="31">
        <v>3466341930</v>
      </c>
      <c r="F9" s="31"/>
      <c r="G9" s="31">
        <v>12075179</v>
      </c>
      <c r="H9" s="31"/>
      <c r="I9" s="31">
        <f t="shared" ref="I9:I53" si="0">+G9+E9+C9</f>
        <v>3478417109</v>
      </c>
      <c r="J9" s="27"/>
      <c r="K9" s="1">
        <f t="shared" ref="K9:K53" si="1">+I9/$I$54</f>
        <v>-4.4113002324576208E-3</v>
      </c>
      <c r="L9" s="27"/>
      <c r="M9" s="31">
        <v>0</v>
      </c>
      <c r="N9" s="31"/>
      <c r="O9" s="31">
        <v>5693837167</v>
      </c>
      <c r="P9" s="31"/>
      <c r="Q9" s="31">
        <v>12075179</v>
      </c>
      <c r="R9" s="31"/>
      <c r="S9" s="31">
        <f t="shared" ref="S9:S53" si="2">+Q9+O9+M9</f>
        <v>5705912346</v>
      </c>
      <c r="T9" s="27"/>
      <c r="U9" s="1">
        <f t="shared" ref="U9:U53" si="3">+S9/$S$54</f>
        <v>1.6128508066934884E-2</v>
      </c>
    </row>
    <row r="10" spans="1:21" ht="21" x14ac:dyDescent="0.55000000000000004">
      <c r="A10" s="41" t="s">
        <v>54</v>
      </c>
      <c r="C10" s="31">
        <v>0</v>
      </c>
      <c r="D10" s="31"/>
      <c r="E10" s="31">
        <v>-26858743750</v>
      </c>
      <c r="F10" s="31"/>
      <c r="G10" s="31">
        <v>763903346</v>
      </c>
      <c r="H10" s="31"/>
      <c r="I10" s="31">
        <f t="shared" si="0"/>
        <v>-26094840404</v>
      </c>
      <c r="J10" s="27"/>
      <c r="K10" s="1">
        <f t="shared" si="1"/>
        <v>3.3093263956835518E-2</v>
      </c>
      <c r="L10" s="27"/>
      <c r="M10" s="31">
        <v>0</v>
      </c>
      <c r="N10" s="31"/>
      <c r="O10" s="31">
        <v>3168271180</v>
      </c>
      <c r="P10" s="31"/>
      <c r="Q10" s="31">
        <v>763903346</v>
      </c>
      <c r="R10" s="31"/>
      <c r="S10" s="31">
        <f t="shared" si="2"/>
        <v>3932174526</v>
      </c>
      <c r="T10" s="27"/>
      <c r="U10" s="1">
        <f t="shared" si="3"/>
        <v>1.1114805962213226E-2</v>
      </c>
    </row>
    <row r="11" spans="1:21" s="3" customFormat="1" ht="21" x14ac:dyDescent="0.55000000000000004">
      <c r="A11" s="41" t="s">
        <v>83</v>
      </c>
      <c r="C11" s="31">
        <v>0</v>
      </c>
      <c r="D11" s="6"/>
      <c r="E11" s="31">
        <v>2208182094</v>
      </c>
      <c r="F11" s="31"/>
      <c r="G11" s="31">
        <v>0</v>
      </c>
      <c r="H11" s="6"/>
      <c r="I11" s="31">
        <f t="shared" si="0"/>
        <v>2208182094</v>
      </c>
      <c r="K11" s="1">
        <f t="shared" si="1"/>
        <v>-2.800398537417312E-3</v>
      </c>
      <c r="M11" s="31">
        <v>0</v>
      </c>
      <c r="N11" s="6"/>
      <c r="O11" s="31">
        <v>1746735695</v>
      </c>
      <c r="P11" s="6"/>
      <c r="Q11" s="31">
        <v>0</v>
      </c>
      <c r="R11" s="6"/>
      <c r="S11" s="31">
        <f t="shared" si="2"/>
        <v>1746735695</v>
      </c>
      <c r="U11" s="1">
        <f t="shared" si="3"/>
        <v>4.9373770642235889E-3</v>
      </c>
    </row>
    <row r="12" spans="1:21" ht="21" x14ac:dyDescent="0.55000000000000004">
      <c r="A12" s="41" t="s">
        <v>55</v>
      </c>
      <c r="C12" s="31">
        <v>0</v>
      </c>
      <c r="D12" s="31"/>
      <c r="E12" s="31">
        <v>-4954084266</v>
      </c>
      <c r="F12" s="31"/>
      <c r="G12" s="31">
        <v>0</v>
      </c>
      <c r="H12" s="31"/>
      <c r="I12" s="31">
        <f t="shared" si="0"/>
        <v>-4954084266</v>
      </c>
      <c r="J12" s="27"/>
      <c r="K12" s="1">
        <f t="shared" si="1"/>
        <v>6.2827292959420755E-3</v>
      </c>
      <c r="L12" s="27"/>
      <c r="M12" s="31">
        <v>0</v>
      </c>
      <c r="N12" s="31"/>
      <c r="O12" s="31">
        <v>5914916467</v>
      </c>
      <c r="P12" s="31"/>
      <c r="Q12" s="31">
        <v>0</v>
      </c>
      <c r="R12" s="31"/>
      <c r="S12" s="31">
        <f t="shared" si="2"/>
        <v>5914916467</v>
      </c>
      <c r="T12" s="27"/>
      <c r="U12" s="1">
        <f t="shared" si="3"/>
        <v>1.6719285570542041E-2</v>
      </c>
    </row>
    <row r="13" spans="1:21" ht="21" x14ac:dyDescent="0.55000000000000004">
      <c r="A13" s="41" t="s">
        <v>69</v>
      </c>
      <c r="C13" s="31">
        <v>0</v>
      </c>
      <c r="D13" s="31"/>
      <c r="E13" s="31">
        <v>-35538966726</v>
      </c>
      <c r="F13" s="31"/>
      <c r="G13" s="31">
        <v>0</v>
      </c>
      <c r="H13" s="31"/>
      <c r="I13" s="31">
        <f t="shared" si="0"/>
        <v>-35538966726</v>
      </c>
      <c r="J13" s="27"/>
      <c r="K13" s="1">
        <f t="shared" si="1"/>
        <v>4.5070227999418296E-2</v>
      </c>
      <c r="L13" s="27"/>
      <c r="M13" s="31">
        <v>0</v>
      </c>
      <c r="N13" s="31"/>
      <c r="O13" s="31">
        <v>-11832951821</v>
      </c>
      <c r="P13" s="31"/>
      <c r="Q13" s="31">
        <v>0</v>
      </c>
      <c r="R13" s="31"/>
      <c r="S13" s="31">
        <f t="shared" si="2"/>
        <v>-11832951821</v>
      </c>
      <c r="T13" s="27"/>
      <c r="U13" s="1">
        <f t="shared" si="3"/>
        <v>-3.3447387083406541E-2</v>
      </c>
    </row>
    <row r="14" spans="1:21" ht="21" x14ac:dyDescent="0.55000000000000004">
      <c r="A14" s="41" t="s">
        <v>65</v>
      </c>
      <c r="C14" s="31">
        <v>0</v>
      </c>
      <c r="D14" s="31"/>
      <c r="E14" s="31">
        <v>-72268640867</v>
      </c>
      <c r="F14" s="31"/>
      <c r="G14" s="31">
        <v>-1320992858</v>
      </c>
      <c r="H14" s="31"/>
      <c r="I14" s="31">
        <f t="shared" si="0"/>
        <v>-73589633725</v>
      </c>
      <c r="J14" s="27"/>
      <c r="K14" s="1">
        <f t="shared" si="1"/>
        <v>9.3325773817530877E-2</v>
      </c>
      <c r="L14" s="27"/>
      <c r="M14" s="31">
        <v>0</v>
      </c>
      <c r="N14" s="31"/>
      <c r="O14" s="31">
        <v>-19879009435</v>
      </c>
      <c r="P14" s="31"/>
      <c r="Q14" s="31">
        <v>-1320996486</v>
      </c>
      <c r="R14" s="31"/>
      <c r="S14" s="31">
        <f t="shared" si="2"/>
        <v>-21200005921</v>
      </c>
      <c r="T14" s="27"/>
      <c r="U14" s="1">
        <f t="shared" si="3"/>
        <v>-5.9924591508247436E-2</v>
      </c>
    </row>
    <row r="15" spans="1:21" ht="21" x14ac:dyDescent="0.55000000000000004">
      <c r="A15" s="41" t="s">
        <v>64</v>
      </c>
      <c r="C15" s="31">
        <v>0</v>
      </c>
      <c r="D15" s="31"/>
      <c r="E15" s="31">
        <v>-20202723488</v>
      </c>
      <c r="F15" s="31"/>
      <c r="G15" s="31">
        <v>-1400826946</v>
      </c>
      <c r="H15" s="31"/>
      <c r="I15" s="31">
        <f t="shared" si="0"/>
        <v>-21603550434</v>
      </c>
      <c r="J15" s="27"/>
      <c r="K15" s="1">
        <f t="shared" si="1"/>
        <v>2.7397446615829112E-2</v>
      </c>
      <c r="L15" s="27"/>
      <c r="M15" s="31">
        <v>0</v>
      </c>
      <c r="N15" s="31"/>
      <c r="O15" s="31">
        <v>-13011777966</v>
      </c>
      <c r="P15" s="31"/>
      <c r="Q15" s="31">
        <v>-1400826946</v>
      </c>
      <c r="R15" s="31"/>
      <c r="S15" s="31">
        <f t="shared" si="2"/>
        <v>-14412604912</v>
      </c>
      <c r="T15" s="27"/>
      <c r="U15" s="1">
        <f t="shared" si="3"/>
        <v>-4.0739114184201196E-2</v>
      </c>
    </row>
    <row r="16" spans="1:21" ht="21" x14ac:dyDescent="0.55000000000000004">
      <c r="A16" s="41" t="s">
        <v>71</v>
      </c>
      <c r="C16" s="31">
        <v>0</v>
      </c>
      <c r="D16" s="31"/>
      <c r="E16" s="31">
        <v>-21899842556</v>
      </c>
      <c r="F16" s="31"/>
      <c r="G16" s="31">
        <v>0</v>
      </c>
      <c r="H16" s="31"/>
      <c r="I16" s="31">
        <f t="shared" si="0"/>
        <v>-21899842556</v>
      </c>
      <c r="J16" s="27"/>
      <c r="K16" s="1">
        <f t="shared" si="1"/>
        <v>2.77732018705029E-2</v>
      </c>
      <c r="L16" s="27"/>
      <c r="M16" s="31">
        <v>0</v>
      </c>
      <c r="N16" s="31"/>
      <c r="O16" s="31">
        <v>-20234849152</v>
      </c>
      <c r="P16" s="31"/>
      <c r="Q16" s="31">
        <v>0</v>
      </c>
      <c r="R16" s="31"/>
      <c r="S16" s="31">
        <f t="shared" si="2"/>
        <v>-20234849152</v>
      </c>
      <c r="T16" s="27"/>
      <c r="U16" s="1">
        <f t="shared" si="3"/>
        <v>-5.7196449575680618E-2</v>
      </c>
    </row>
    <row r="17" spans="1:21" ht="21" x14ac:dyDescent="0.55000000000000004">
      <c r="A17" s="41" t="s">
        <v>68</v>
      </c>
      <c r="C17" s="31">
        <v>0</v>
      </c>
      <c r="D17" s="31"/>
      <c r="E17" s="31">
        <v>-22181411375</v>
      </c>
      <c r="F17" s="31"/>
      <c r="G17" s="31">
        <v>-1576636865</v>
      </c>
      <c r="H17" s="31"/>
      <c r="I17" s="31">
        <f t="shared" si="0"/>
        <v>-23758048240</v>
      </c>
      <c r="J17" s="27"/>
      <c r="K17" s="1">
        <f t="shared" si="1"/>
        <v>3.012976317667122E-2</v>
      </c>
      <c r="L17" s="27"/>
      <c r="M17" s="31">
        <v>0</v>
      </c>
      <c r="N17" s="31"/>
      <c r="O17" s="31">
        <v>-14360159809</v>
      </c>
      <c r="P17" s="31"/>
      <c r="Q17" s="31">
        <v>-1576636865</v>
      </c>
      <c r="R17" s="31"/>
      <c r="S17" s="31">
        <f t="shared" si="2"/>
        <v>-15936796674</v>
      </c>
      <c r="T17" s="27"/>
      <c r="U17" s="1">
        <f t="shared" si="3"/>
        <v>-4.5047441694035101E-2</v>
      </c>
    </row>
    <row r="18" spans="1:21" ht="21" x14ac:dyDescent="0.55000000000000004">
      <c r="A18" s="41" t="s">
        <v>59</v>
      </c>
      <c r="C18" s="31">
        <v>0</v>
      </c>
      <c r="D18" s="31"/>
      <c r="E18" s="31">
        <v>3616751252</v>
      </c>
      <c r="F18" s="31"/>
      <c r="G18" s="31">
        <v>0</v>
      </c>
      <c r="H18" s="31"/>
      <c r="I18" s="31">
        <f t="shared" si="0"/>
        <v>3616751252</v>
      </c>
      <c r="J18" s="27"/>
      <c r="K18" s="1">
        <f t="shared" si="1"/>
        <v>-4.5867344653429806E-3</v>
      </c>
      <c r="L18" s="27"/>
      <c r="M18" s="31">
        <v>0</v>
      </c>
      <c r="N18" s="31"/>
      <c r="O18" s="31">
        <v>16145188608</v>
      </c>
      <c r="P18" s="31"/>
      <c r="Q18" s="31">
        <v>0</v>
      </c>
      <c r="R18" s="31"/>
      <c r="S18" s="31">
        <f t="shared" si="2"/>
        <v>16145188608</v>
      </c>
      <c r="T18" s="27"/>
      <c r="U18" s="1">
        <f t="shared" si="3"/>
        <v>4.5636488770960375E-2</v>
      </c>
    </row>
    <row r="19" spans="1:21" ht="21" x14ac:dyDescent="0.55000000000000004">
      <c r="A19" s="41" t="s">
        <v>78</v>
      </c>
      <c r="C19" s="31">
        <v>0</v>
      </c>
      <c r="D19" s="31"/>
      <c r="E19" s="31">
        <v>-36553979848</v>
      </c>
      <c r="F19" s="31"/>
      <c r="G19" s="31">
        <v>0</v>
      </c>
      <c r="H19" s="31"/>
      <c r="I19" s="31">
        <f t="shared" si="0"/>
        <v>-36553979848</v>
      </c>
      <c r="J19" s="27"/>
      <c r="K19" s="1">
        <f t="shared" si="1"/>
        <v>4.6357459369526573E-2</v>
      </c>
      <c r="L19" s="27"/>
      <c r="M19" s="31">
        <v>0</v>
      </c>
      <c r="N19" s="31"/>
      <c r="O19" s="31">
        <v>-603251116</v>
      </c>
      <c r="P19" s="31"/>
      <c r="Q19" s="31">
        <v>0</v>
      </c>
      <c r="R19" s="31"/>
      <c r="S19" s="31">
        <f t="shared" si="2"/>
        <v>-603251116</v>
      </c>
      <c r="T19" s="27"/>
      <c r="U19" s="1">
        <f t="shared" si="3"/>
        <v>-1.7051682361742104E-3</v>
      </c>
    </row>
    <row r="20" spans="1:21" ht="21" x14ac:dyDescent="0.55000000000000004">
      <c r="A20" s="41" t="s">
        <v>51</v>
      </c>
      <c r="C20" s="31">
        <v>0</v>
      </c>
      <c r="D20" s="31"/>
      <c r="E20" s="31">
        <v>-62730536892</v>
      </c>
      <c r="F20" s="31"/>
      <c r="G20" s="31">
        <v>0</v>
      </c>
      <c r="H20" s="31"/>
      <c r="I20" s="31">
        <f t="shared" si="0"/>
        <v>-62730536892</v>
      </c>
      <c r="J20" s="27"/>
      <c r="K20" s="1">
        <f t="shared" si="1"/>
        <v>7.9554355703311638E-2</v>
      </c>
      <c r="L20" s="27"/>
      <c r="M20" s="31">
        <v>0</v>
      </c>
      <c r="N20" s="31"/>
      <c r="O20" s="31">
        <v>-1086860192</v>
      </c>
      <c r="P20" s="31"/>
      <c r="Q20" s="31">
        <v>0</v>
      </c>
      <c r="R20" s="31"/>
      <c r="S20" s="31">
        <f t="shared" si="2"/>
        <v>-1086860192</v>
      </c>
      <c r="T20" s="27"/>
      <c r="U20" s="1">
        <f t="shared" si="3"/>
        <v>-3.0721525868849012E-3</v>
      </c>
    </row>
    <row r="21" spans="1:21" ht="21" x14ac:dyDescent="0.55000000000000004">
      <c r="A21" s="41" t="s">
        <v>57</v>
      </c>
      <c r="C21" s="31">
        <v>0</v>
      </c>
      <c r="D21" s="31"/>
      <c r="E21" s="31">
        <v>53453699798</v>
      </c>
      <c r="F21" s="31"/>
      <c r="G21" s="31">
        <v>0</v>
      </c>
      <c r="H21" s="31"/>
      <c r="I21" s="31">
        <f t="shared" si="0"/>
        <v>53453699798</v>
      </c>
      <c r="J21" s="27"/>
      <c r="K21" s="1">
        <f t="shared" si="1"/>
        <v>-6.7789546496459935E-2</v>
      </c>
      <c r="L21" s="27"/>
      <c r="M21" s="31">
        <v>0</v>
      </c>
      <c r="N21" s="31"/>
      <c r="O21" s="31">
        <v>133473811363</v>
      </c>
      <c r="P21" s="31"/>
      <c r="Q21" s="31">
        <v>0</v>
      </c>
      <c r="R21" s="31"/>
      <c r="S21" s="31">
        <f t="shared" si="2"/>
        <v>133473811363</v>
      </c>
      <c r="T21" s="27"/>
      <c r="U21" s="1">
        <f t="shared" si="3"/>
        <v>0.37728119759880563</v>
      </c>
    </row>
    <row r="22" spans="1:21" ht="21" x14ac:dyDescent="0.55000000000000004">
      <c r="A22" s="41" t="s">
        <v>58</v>
      </c>
      <c r="C22" s="31">
        <v>0</v>
      </c>
      <c r="D22" s="31"/>
      <c r="E22" s="31">
        <v>-74291824827</v>
      </c>
      <c r="F22" s="31"/>
      <c r="G22" s="31">
        <v>259690220</v>
      </c>
      <c r="H22" s="31"/>
      <c r="I22" s="31">
        <f t="shared" si="0"/>
        <v>-74032134607</v>
      </c>
      <c r="J22" s="27"/>
      <c r="K22" s="1">
        <f t="shared" si="1"/>
        <v>9.3886949830200184E-2</v>
      </c>
      <c r="L22" s="27"/>
      <c r="M22" s="31">
        <v>0</v>
      </c>
      <c r="N22" s="31"/>
      <c r="O22" s="31">
        <v>-7044900450</v>
      </c>
      <c r="P22" s="31"/>
      <c r="Q22" s="31">
        <v>259690220</v>
      </c>
      <c r="R22" s="31"/>
      <c r="S22" s="31">
        <f t="shared" si="2"/>
        <v>-6785210230</v>
      </c>
      <c r="T22" s="27"/>
      <c r="U22" s="1">
        <f t="shared" si="3"/>
        <v>-1.9179284800461618E-2</v>
      </c>
    </row>
    <row r="23" spans="1:21" ht="21" x14ac:dyDescent="0.55000000000000004">
      <c r="A23" s="41" t="s">
        <v>61</v>
      </c>
      <c r="C23" s="31">
        <v>0</v>
      </c>
      <c r="D23" s="31"/>
      <c r="E23" s="31">
        <v>212220105</v>
      </c>
      <c r="F23" s="31"/>
      <c r="G23" s="31">
        <v>2112424542</v>
      </c>
      <c r="H23" s="31"/>
      <c r="I23" s="31">
        <f t="shared" si="0"/>
        <v>2324644647</v>
      </c>
      <c r="J23" s="27"/>
      <c r="K23" s="1">
        <f t="shared" si="1"/>
        <v>-2.9480953980934618E-3</v>
      </c>
      <c r="L23" s="27"/>
      <c r="M23" s="31">
        <v>0</v>
      </c>
      <c r="N23" s="31"/>
      <c r="O23" s="31">
        <v>93756745095</v>
      </c>
      <c r="P23" s="31"/>
      <c r="Q23" s="31">
        <v>2112424542</v>
      </c>
      <c r="R23" s="31"/>
      <c r="S23" s="31">
        <f t="shared" si="2"/>
        <v>95869169637</v>
      </c>
      <c r="T23" s="27"/>
      <c r="U23" s="1">
        <f t="shared" si="3"/>
        <v>0.2709867558594114</v>
      </c>
    </row>
    <row r="24" spans="1:21" ht="21" x14ac:dyDescent="0.55000000000000004">
      <c r="A24" s="41" t="s">
        <v>62</v>
      </c>
      <c r="C24" s="31">
        <v>0</v>
      </c>
      <c r="D24" s="31"/>
      <c r="E24" s="31">
        <v>-42822292735</v>
      </c>
      <c r="F24" s="31"/>
      <c r="G24" s="31">
        <v>85388616</v>
      </c>
      <c r="H24" s="31"/>
      <c r="I24" s="31">
        <f t="shared" si="0"/>
        <v>-42736904119</v>
      </c>
      <c r="J24" s="27"/>
      <c r="K24" s="1">
        <f t="shared" si="1"/>
        <v>5.4198593546149594E-2</v>
      </c>
      <c r="L24" s="27"/>
      <c r="M24" s="31">
        <v>0</v>
      </c>
      <c r="N24" s="31"/>
      <c r="O24" s="31">
        <v>387255577</v>
      </c>
      <c r="P24" s="31"/>
      <c r="Q24" s="31">
        <v>85388616</v>
      </c>
      <c r="R24" s="31"/>
      <c r="S24" s="31">
        <f t="shared" si="2"/>
        <v>472644193</v>
      </c>
      <c r="T24" s="27"/>
      <c r="U24" s="1">
        <f t="shared" si="3"/>
        <v>1.3359906737674284E-3</v>
      </c>
    </row>
    <row r="25" spans="1:21" ht="21" x14ac:dyDescent="0.55000000000000004">
      <c r="A25" s="41" t="s">
        <v>60</v>
      </c>
      <c r="C25" s="31">
        <v>0</v>
      </c>
      <c r="D25" s="31"/>
      <c r="E25" s="31">
        <v>-30783224799</v>
      </c>
      <c r="F25" s="31"/>
      <c r="G25" s="31">
        <v>179634744</v>
      </c>
      <c r="H25" s="31"/>
      <c r="I25" s="31">
        <f t="shared" si="0"/>
        <v>-30603590055</v>
      </c>
      <c r="J25" s="27"/>
      <c r="K25" s="1">
        <f t="shared" si="1"/>
        <v>3.8811223523009419E-2</v>
      </c>
      <c r="L25" s="27"/>
      <c r="M25" s="31">
        <v>0</v>
      </c>
      <c r="N25" s="31"/>
      <c r="O25" s="31">
        <v>38381659838</v>
      </c>
      <c r="P25" s="31"/>
      <c r="Q25" s="31">
        <v>179634744</v>
      </c>
      <c r="R25" s="31"/>
      <c r="S25" s="31">
        <f t="shared" si="2"/>
        <v>38561294582</v>
      </c>
      <c r="T25" s="27"/>
      <c r="U25" s="1">
        <f t="shared" si="3"/>
        <v>0.10899854624882796</v>
      </c>
    </row>
    <row r="26" spans="1:21" ht="21" x14ac:dyDescent="0.55000000000000004">
      <c r="A26" s="41" t="s">
        <v>50</v>
      </c>
      <c r="C26" s="31">
        <v>0</v>
      </c>
      <c r="D26" s="31"/>
      <c r="E26" s="31">
        <v>-21382012751</v>
      </c>
      <c r="F26" s="31"/>
      <c r="G26" s="31">
        <v>1867500700</v>
      </c>
      <c r="H26" s="31"/>
      <c r="I26" s="31">
        <f t="shared" si="0"/>
        <v>-19514512051</v>
      </c>
      <c r="J26" s="27"/>
      <c r="K26" s="1">
        <f t="shared" si="1"/>
        <v>2.4748145161815133E-2</v>
      </c>
      <c r="L26" s="27"/>
      <c r="M26" s="31">
        <v>0</v>
      </c>
      <c r="N26" s="31"/>
      <c r="O26" s="31">
        <v>47990365564</v>
      </c>
      <c r="P26" s="31"/>
      <c r="Q26" s="31">
        <v>1867500700</v>
      </c>
      <c r="R26" s="31"/>
      <c r="S26" s="31">
        <f t="shared" si="2"/>
        <v>49857866264</v>
      </c>
      <c r="T26" s="27"/>
      <c r="U26" s="1">
        <f t="shared" si="3"/>
        <v>0.14092978466498943</v>
      </c>
    </row>
    <row r="27" spans="1:21" ht="21" x14ac:dyDescent="0.55000000000000004">
      <c r="A27" s="41" t="s">
        <v>52</v>
      </c>
      <c r="C27" s="31">
        <v>0</v>
      </c>
      <c r="D27" s="31"/>
      <c r="E27" s="31">
        <v>-43692547718</v>
      </c>
      <c r="F27" s="31"/>
      <c r="G27" s="31">
        <v>1012851285</v>
      </c>
      <c r="H27" s="31"/>
      <c r="I27" s="31">
        <f t="shared" si="0"/>
        <v>-42679696433</v>
      </c>
      <c r="J27" s="27"/>
      <c r="K27" s="1">
        <f t="shared" si="1"/>
        <v>5.4126043224942515E-2</v>
      </c>
      <c r="L27" s="27"/>
      <c r="M27" s="31">
        <v>0</v>
      </c>
      <c r="N27" s="31"/>
      <c r="O27" s="31">
        <v>18233851787</v>
      </c>
      <c r="P27" s="31"/>
      <c r="Q27" s="31">
        <v>1012851285</v>
      </c>
      <c r="R27" s="31"/>
      <c r="S27" s="31">
        <f t="shared" si="2"/>
        <v>19246703072</v>
      </c>
      <c r="T27" s="27"/>
      <c r="U27" s="1">
        <f t="shared" si="3"/>
        <v>5.440332534660574E-2</v>
      </c>
    </row>
    <row r="28" spans="1:21" ht="21" x14ac:dyDescent="0.55000000000000004">
      <c r="A28" s="41" t="s">
        <v>73</v>
      </c>
      <c r="C28" s="31">
        <v>0</v>
      </c>
      <c r="D28" s="31"/>
      <c r="E28" s="31">
        <v>-49251553368</v>
      </c>
      <c r="F28" s="31"/>
      <c r="G28" s="31">
        <v>-579924530</v>
      </c>
      <c r="H28" s="31"/>
      <c r="I28" s="31">
        <f t="shared" si="0"/>
        <v>-49831477898</v>
      </c>
      <c r="J28" s="27"/>
      <c r="K28" s="1">
        <f t="shared" si="1"/>
        <v>6.3195874199902968E-2</v>
      </c>
      <c r="L28" s="27"/>
      <c r="M28" s="31">
        <v>0</v>
      </c>
      <c r="N28" s="31"/>
      <c r="O28" s="31">
        <v>-8835637404</v>
      </c>
      <c r="P28" s="31"/>
      <c r="Q28" s="31">
        <v>-579924530</v>
      </c>
      <c r="R28" s="31"/>
      <c r="S28" s="31">
        <f t="shared" si="2"/>
        <v>-9415561934</v>
      </c>
      <c r="T28" s="27"/>
      <c r="U28" s="1">
        <f t="shared" si="3"/>
        <v>-2.661431816661209E-2</v>
      </c>
    </row>
    <row r="29" spans="1:21" ht="21" x14ac:dyDescent="0.55000000000000004">
      <c r="A29" s="41" t="s">
        <v>56</v>
      </c>
      <c r="C29" s="31">
        <v>0</v>
      </c>
      <c r="D29" s="31"/>
      <c r="E29" s="31">
        <v>-12612837885</v>
      </c>
      <c r="F29" s="31"/>
      <c r="G29" s="31">
        <v>0</v>
      </c>
      <c r="H29" s="31"/>
      <c r="I29" s="31">
        <f t="shared" si="0"/>
        <v>-12612837885</v>
      </c>
      <c r="J29" s="27"/>
      <c r="K29" s="1">
        <f t="shared" si="1"/>
        <v>1.5995498225354083E-2</v>
      </c>
      <c r="L29" s="27"/>
      <c r="M29" s="31">
        <v>0</v>
      </c>
      <c r="N29" s="31"/>
      <c r="O29" s="31">
        <v>9501328913</v>
      </c>
      <c r="P29" s="31"/>
      <c r="Q29" s="31">
        <v>0</v>
      </c>
      <c r="R29" s="31"/>
      <c r="S29" s="31">
        <f t="shared" si="2"/>
        <v>9501328913</v>
      </c>
      <c r="T29" s="27"/>
      <c r="U29" s="1">
        <f t="shared" si="3"/>
        <v>2.6856749758406146E-2</v>
      </c>
    </row>
    <row r="30" spans="1:21" ht="21" x14ac:dyDescent="0.55000000000000004">
      <c r="A30" s="41" t="s">
        <v>48</v>
      </c>
      <c r="C30" s="31">
        <v>0</v>
      </c>
      <c r="D30" s="31"/>
      <c r="E30" s="31">
        <v>-41802523493</v>
      </c>
      <c r="F30" s="31"/>
      <c r="G30" s="31">
        <v>127976841</v>
      </c>
      <c r="H30" s="31"/>
      <c r="I30" s="31">
        <f t="shared" si="0"/>
        <v>-41674546652</v>
      </c>
      <c r="J30" s="27"/>
      <c r="K30" s="1">
        <f t="shared" si="1"/>
        <v>5.2851320463515337E-2</v>
      </c>
      <c r="L30" s="27"/>
      <c r="M30" s="31">
        <v>0</v>
      </c>
      <c r="N30" s="31"/>
      <c r="O30" s="31">
        <v>21528486883</v>
      </c>
      <c r="P30" s="31"/>
      <c r="Q30" s="31">
        <v>127976841</v>
      </c>
      <c r="R30" s="31"/>
      <c r="S30" s="31">
        <f t="shared" si="2"/>
        <v>21656463724</v>
      </c>
      <c r="T30" s="27"/>
      <c r="U30" s="1">
        <f t="shared" si="3"/>
        <v>6.1214829232116755E-2</v>
      </c>
    </row>
    <row r="31" spans="1:21" ht="21" x14ac:dyDescent="0.55000000000000004">
      <c r="A31" s="41" t="s">
        <v>85</v>
      </c>
      <c r="C31" s="31">
        <v>0</v>
      </c>
      <c r="D31" s="31"/>
      <c r="E31" s="31">
        <v>-15733885462</v>
      </c>
      <c r="F31" s="31"/>
      <c r="G31" s="31">
        <v>654114816</v>
      </c>
      <c r="H31" s="31"/>
      <c r="I31" s="31">
        <f t="shared" si="0"/>
        <v>-15079770646</v>
      </c>
      <c r="J31" s="27"/>
      <c r="K31" s="1">
        <f t="shared" si="1"/>
        <v>1.9124042250134702E-2</v>
      </c>
      <c r="L31" s="27"/>
      <c r="M31" s="31">
        <v>0</v>
      </c>
      <c r="N31" s="31"/>
      <c r="O31" s="31">
        <v>-3381252078</v>
      </c>
      <c r="P31" s="31"/>
      <c r="Q31" s="31">
        <v>654114816</v>
      </c>
      <c r="R31" s="31"/>
      <c r="S31" s="31">
        <f t="shared" si="2"/>
        <v>-2727137262</v>
      </c>
      <c r="T31" s="27"/>
      <c r="U31" s="1">
        <f t="shared" si="3"/>
        <v>-7.7086104136598159E-3</v>
      </c>
    </row>
    <row r="32" spans="1:21" ht="21" x14ac:dyDescent="0.55000000000000004">
      <c r="A32" s="41" t="s">
        <v>49</v>
      </c>
      <c r="C32" s="31">
        <v>0</v>
      </c>
      <c r="D32" s="31"/>
      <c r="E32" s="31">
        <v>-31232439435</v>
      </c>
      <c r="F32" s="31"/>
      <c r="G32" s="31">
        <v>0</v>
      </c>
      <c r="H32" s="31"/>
      <c r="I32" s="31">
        <f t="shared" si="0"/>
        <v>-31232439435</v>
      </c>
      <c r="J32" s="27"/>
      <c r="K32" s="1">
        <f t="shared" si="1"/>
        <v>3.9608725182312246E-2</v>
      </c>
      <c r="L32" s="27"/>
      <c r="M32" s="31">
        <v>0</v>
      </c>
      <c r="N32" s="31"/>
      <c r="O32" s="31">
        <v>6532353251</v>
      </c>
      <c r="P32" s="31"/>
      <c r="Q32" s="31">
        <v>0</v>
      </c>
      <c r="R32" s="31"/>
      <c r="S32" s="31">
        <f t="shared" si="2"/>
        <v>6532353251</v>
      </c>
      <c r="T32" s="27"/>
      <c r="U32" s="1">
        <f t="shared" si="3"/>
        <v>1.8464551454015942E-2</v>
      </c>
    </row>
    <row r="33" spans="1:21" ht="21" x14ac:dyDescent="0.55000000000000004">
      <c r="A33" s="41" t="s">
        <v>80</v>
      </c>
      <c r="C33" s="31">
        <v>0</v>
      </c>
      <c r="D33" s="31"/>
      <c r="E33" s="31">
        <v>-22509622618</v>
      </c>
      <c r="F33" s="31"/>
      <c r="G33" s="31">
        <v>0</v>
      </c>
      <c r="H33" s="31"/>
      <c r="I33" s="31">
        <f t="shared" si="0"/>
        <v>-22509622618</v>
      </c>
      <c r="J33" s="27"/>
      <c r="K33" s="1">
        <f t="shared" si="1"/>
        <v>2.8546519976111559E-2</v>
      </c>
      <c r="L33" s="27"/>
      <c r="M33" s="31">
        <v>0</v>
      </c>
      <c r="N33" s="31"/>
      <c r="O33" s="31">
        <v>-29739245506</v>
      </c>
      <c r="P33" s="31"/>
      <c r="Q33" s="31">
        <v>0</v>
      </c>
      <c r="R33" s="31"/>
      <c r="S33" s="31">
        <f t="shared" si="2"/>
        <v>-29739245506</v>
      </c>
      <c r="T33" s="27"/>
      <c r="U33" s="1">
        <f t="shared" si="3"/>
        <v>-8.406186985755669E-2</v>
      </c>
    </row>
    <row r="34" spans="1:21" ht="21" x14ac:dyDescent="0.55000000000000004">
      <c r="A34" s="41" t="s">
        <v>66</v>
      </c>
      <c r="C34" s="31">
        <v>0</v>
      </c>
      <c r="D34" s="31"/>
      <c r="E34" s="31">
        <v>-52499700053</v>
      </c>
      <c r="F34" s="31"/>
      <c r="G34" s="31">
        <v>-191186522</v>
      </c>
      <c r="H34" s="31"/>
      <c r="I34" s="31">
        <f t="shared" si="0"/>
        <v>-52690886575</v>
      </c>
      <c r="J34" s="27"/>
      <c r="K34" s="1">
        <f t="shared" si="1"/>
        <v>6.6822152983118735E-2</v>
      </c>
      <c r="L34" s="27"/>
      <c r="M34" s="31">
        <v>0</v>
      </c>
      <c r="N34" s="31"/>
      <c r="O34" s="31">
        <v>-17728657850</v>
      </c>
      <c r="P34" s="31"/>
      <c r="Q34" s="31">
        <v>-191186522</v>
      </c>
      <c r="R34" s="31"/>
      <c r="S34" s="31">
        <f t="shared" si="2"/>
        <v>-17919844372</v>
      </c>
      <c r="T34" s="27"/>
      <c r="U34" s="1">
        <f t="shared" si="3"/>
        <v>-5.0652785564543557E-2</v>
      </c>
    </row>
    <row r="35" spans="1:21" ht="21" x14ac:dyDescent="0.55000000000000004">
      <c r="A35" s="41" t="s">
        <v>90</v>
      </c>
      <c r="C35" s="31">
        <v>0</v>
      </c>
      <c r="D35" s="31"/>
      <c r="E35" s="31">
        <v>-5299205848</v>
      </c>
      <c r="F35" s="31"/>
      <c r="G35" s="31">
        <v>0</v>
      </c>
      <c r="H35" s="31"/>
      <c r="I35" s="31">
        <f t="shared" si="0"/>
        <v>-5299205848</v>
      </c>
      <c r="J35" s="27"/>
      <c r="K35" s="1">
        <f t="shared" si="1"/>
        <v>6.7204096738828403E-3</v>
      </c>
      <c r="L35" s="27"/>
      <c r="M35" s="31">
        <v>0</v>
      </c>
      <c r="N35" s="31"/>
      <c r="O35" s="31">
        <v>-5085190397</v>
      </c>
      <c r="P35" s="31"/>
      <c r="Q35" s="31">
        <v>0</v>
      </c>
      <c r="R35" s="31"/>
      <c r="S35" s="31">
        <f t="shared" si="2"/>
        <v>-5085190397</v>
      </c>
      <c r="T35" s="27"/>
      <c r="U35" s="1">
        <f t="shared" si="3"/>
        <v>-1.4373956234608147E-2</v>
      </c>
    </row>
    <row r="36" spans="1:21" ht="21" x14ac:dyDescent="0.55000000000000004">
      <c r="A36" s="41" t="s">
        <v>81</v>
      </c>
      <c r="C36" s="31">
        <v>13211996835</v>
      </c>
      <c r="D36" s="31"/>
      <c r="E36" s="31">
        <v>-21031731867</v>
      </c>
      <c r="F36" s="31"/>
      <c r="G36" s="31">
        <v>0</v>
      </c>
      <c r="H36" s="31"/>
      <c r="I36" s="31">
        <f t="shared" si="0"/>
        <v>-7819735032</v>
      </c>
      <c r="J36" s="27"/>
      <c r="K36" s="1">
        <f t="shared" si="1"/>
        <v>9.9169242455616601E-3</v>
      </c>
      <c r="L36" s="27"/>
      <c r="M36" s="31">
        <v>13211996835</v>
      </c>
      <c r="N36" s="31"/>
      <c r="O36" s="31">
        <v>-22866971987</v>
      </c>
      <c r="P36" s="31"/>
      <c r="Q36" s="31">
        <v>0</v>
      </c>
      <c r="R36" s="31"/>
      <c r="S36" s="31">
        <f t="shared" si="2"/>
        <v>-9654975152</v>
      </c>
      <c r="T36" s="27"/>
      <c r="U36" s="1">
        <f t="shared" si="3"/>
        <v>-2.7291050962998418E-2</v>
      </c>
    </row>
    <row r="37" spans="1:21" ht="21" x14ac:dyDescent="0.55000000000000004">
      <c r="A37" s="41" t="s">
        <v>63</v>
      </c>
      <c r="C37" s="31">
        <v>0</v>
      </c>
      <c r="D37" s="31"/>
      <c r="E37" s="31">
        <v>-51955235281</v>
      </c>
      <c r="F37" s="31"/>
      <c r="G37" s="31">
        <v>0</v>
      </c>
      <c r="H37" s="31"/>
      <c r="I37" s="31">
        <f t="shared" si="0"/>
        <v>-51955235281</v>
      </c>
      <c r="J37" s="27"/>
      <c r="K37" s="1">
        <f t="shared" si="1"/>
        <v>6.588920600679625E-2</v>
      </c>
      <c r="L37" s="27"/>
      <c r="M37" s="31">
        <v>0</v>
      </c>
      <c r="N37" s="31"/>
      <c r="O37" s="31">
        <v>-13545647111</v>
      </c>
      <c r="P37" s="31"/>
      <c r="Q37" s="31">
        <v>0</v>
      </c>
      <c r="R37" s="31"/>
      <c r="S37" s="31">
        <f t="shared" si="2"/>
        <v>-13545647111</v>
      </c>
      <c r="T37" s="27"/>
      <c r="U37" s="1">
        <f t="shared" si="3"/>
        <v>-3.8288544487503545E-2</v>
      </c>
    </row>
    <row r="38" spans="1:21" ht="21" x14ac:dyDescent="0.55000000000000004">
      <c r="A38" s="41" t="s">
        <v>89</v>
      </c>
      <c r="C38" s="31">
        <v>0</v>
      </c>
      <c r="D38" s="31"/>
      <c r="E38" s="31">
        <v>1811656125</v>
      </c>
      <c r="F38" s="31"/>
      <c r="G38" s="31">
        <v>0</v>
      </c>
      <c r="H38" s="31"/>
      <c r="I38" s="31">
        <f t="shared" si="0"/>
        <v>1811656125</v>
      </c>
      <c r="J38" s="27"/>
      <c r="K38" s="1">
        <f t="shared" si="1"/>
        <v>-2.2975275347709235E-3</v>
      </c>
      <c r="L38" s="27"/>
      <c r="M38" s="31">
        <v>0</v>
      </c>
      <c r="N38" s="31"/>
      <c r="O38" s="31">
        <v>3616532098</v>
      </c>
      <c r="P38" s="31"/>
      <c r="Q38" s="31">
        <v>0</v>
      </c>
      <c r="R38" s="31"/>
      <c r="S38" s="31">
        <f t="shared" si="2"/>
        <v>3616532098</v>
      </c>
      <c r="T38" s="27"/>
      <c r="U38" s="1">
        <f t="shared" si="3"/>
        <v>1.0222601326466633E-2</v>
      </c>
    </row>
    <row r="39" spans="1:21" ht="21" x14ac:dyDescent="0.55000000000000004">
      <c r="A39" s="41" t="s">
        <v>46</v>
      </c>
      <c r="C39" s="31">
        <v>0</v>
      </c>
      <c r="D39" s="31"/>
      <c r="E39" s="31">
        <v>103398325956</v>
      </c>
      <c r="F39" s="31"/>
      <c r="G39" s="31">
        <v>29704523278</v>
      </c>
      <c r="H39" s="31"/>
      <c r="I39" s="31">
        <f t="shared" si="0"/>
        <v>133102849234</v>
      </c>
      <c r="J39" s="27"/>
      <c r="K39" s="1">
        <f t="shared" si="1"/>
        <v>-0.16879994876046242</v>
      </c>
      <c r="L39" s="27"/>
      <c r="M39" s="31">
        <v>0</v>
      </c>
      <c r="N39" s="31"/>
      <c r="O39" s="31">
        <v>135601454162</v>
      </c>
      <c r="P39" s="31"/>
      <c r="Q39" s="31">
        <v>29704523278</v>
      </c>
      <c r="R39" s="31"/>
      <c r="S39" s="31">
        <f t="shared" si="2"/>
        <v>165305977440</v>
      </c>
      <c r="T39" s="27"/>
      <c r="U39" s="1">
        <f t="shared" si="3"/>
        <v>0.46725898138316685</v>
      </c>
    </row>
    <row r="40" spans="1:21" ht="21" x14ac:dyDescent="0.55000000000000004">
      <c r="A40" s="41" t="s">
        <v>86</v>
      </c>
      <c r="C40" s="31">
        <v>0</v>
      </c>
      <c r="D40" s="31"/>
      <c r="E40" s="31">
        <v>10396736624</v>
      </c>
      <c r="F40" s="31"/>
      <c r="G40" s="31">
        <v>0</v>
      </c>
      <c r="H40" s="31"/>
      <c r="I40" s="31">
        <f t="shared" si="0"/>
        <v>10396736624</v>
      </c>
      <c r="J40" s="27"/>
      <c r="K40" s="1">
        <f t="shared" si="1"/>
        <v>-1.318505666487965E-2</v>
      </c>
      <c r="L40" s="27"/>
      <c r="M40" s="31">
        <v>0</v>
      </c>
      <c r="N40" s="31"/>
      <c r="O40" s="31">
        <v>22568906236</v>
      </c>
      <c r="P40" s="31"/>
      <c r="Q40" s="31">
        <v>0</v>
      </c>
      <c r="R40" s="31"/>
      <c r="S40" s="31">
        <f t="shared" si="2"/>
        <v>22568906236</v>
      </c>
      <c r="T40" s="27"/>
      <c r="U40" s="1">
        <f t="shared" si="3"/>
        <v>6.3793967417743264E-2</v>
      </c>
    </row>
    <row r="41" spans="1:21" ht="21" x14ac:dyDescent="0.55000000000000004">
      <c r="A41" s="41" t="s">
        <v>92</v>
      </c>
      <c r="C41" s="31">
        <v>0</v>
      </c>
      <c r="D41" s="31"/>
      <c r="E41" s="31">
        <v>-59542342</v>
      </c>
      <c r="F41" s="31"/>
      <c r="G41" s="31">
        <v>3127282287</v>
      </c>
      <c r="H41" s="31"/>
      <c r="I41" s="31">
        <f t="shared" si="0"/>
        <v>3067739945</v>
      </c>
      <c r="J41" s="27"/>
      <c r="K41" s="1">
        <f t="shared" si="1"/>
        <v>-3.8904827996285099E-3</v>
      </c>
      <c r="L41" s="27"/>
      <c r="M41" s="31">
        <v>0</v>
      </c>
      <c r="N41" s="31"/>
      <c r="O41" s="31">
        <v>2814785879</v>
      </c>
      <c r="P41" s="31"/>
      <c r="Q41" s="31">
        <v>3127282287</v>
      </c>
      <c r="R41" s="31"/>
      <c r="S41" s="31">
        <f t="shared" si="2"/>
        <v>5942068166</v>
      </c>
      <c r="T41" s="27"/>
      <c r="U41" s="1">
        <f t="shared" si="3"/>
        <v>1.679603340152817E-2</v>
      </c>
    </row>
    <row r="42" spans="1:21" ht="21" x14ac:dyDescent="0.55000000000000004">
      <c r="A42" s="41" t="s">
        <v>47</v>
      </c>
      <c r="C42" s="31">
        <v>9872473770</v>
      </c>
      <c r="D42" s="31"/>
      <c r="E42" s="31">
        <v>-77679557461</v>
      </c>
      <c r="F42" s="31"/>
      <c r="G42" s="31">
        <v>0</v>
      </c>
      <c r="H42" s="31"/>
      <c r="I42" s="31">
        <f t="shared" si="0"/>
        <v>-67807083691</v>
      </c>
      <c r="J42" s="27"/>
      <c r="K42" s="1">
        <f t="shared" si="1"/>
        <v>8.5992390985672795E-2</v>
      </c>
      <c r="L42" s="27"/>
      <c r="M42" s="31">
        <v>9872473770</v>
      </c>
      <c r="N42" s="31"/>
      <c r="O42" s="31">
        <v>-18708621972</v>
      </c>
      <c r="P42" s="31"/>
      <c r="Q42" s="31">
        <v>0</v>
      </c>
      <c r="R42" s="31"/>
      <c r="S42" s="31">
        <f t="shared" si="2"/>
        <v>-8836148202</v>
      </c>
      <c r="T42" s="27"/>
      <c r="U42" s="1">
        <f t="shared" si="3"/>
        <v>-2.4976529416280865E-2</v>
      </c>
    </row>
    <row r="43" spans="1:21" ht="21" x14ac:dyDescent="0.55000000000000004">
      <c r="A43" s="41" t="s">
        <v>88</v>
      </c>
      <c r="C43" s="31">
        <v>0</v>
      </c>
      <c r="D43" s="31"/>
      <c r="E43" s="31">
        <v>-5220335431</v>
      </c>
      <c r="F43" s="31"/>
      <c r="G43" s="31">
        <v>1816708330</v>
      </c>
      <c r="H43" s="31"/>
      <c r="I43" s="31">
        <f t="shared" si="0"/>
        <v>-3403627101</v>
      </c>
      <c r="J43" s="27"/>
      <c r="K43" s="1">
        <f t="shared" si="1"/>
        <v>4.3164521537662308E-3</v>
      </c>
      <c r="L43" s="27"/>
      <c r="M43" s="31">
        <v>0</v>
      </c>
      <c r="N43" s="31"/>
      <c r="O43" s="31">
        <v>1578136237</v>
      </c>
      <c r="P43" s="31"/>
      <c r="Q43" s="31">
        <v>1816708330</v>
      </c>
      <c r="R43" s="31"/>
      <c r="S43" s="31">
        <f t="shared" si="2"/>
        <v>3394844567</v>
      </c>
      <c r="T43" s="27"/>
      <c r="U43" s="1">
        <f t="shared" si="3"/>
        <v>9.5959725044205153E-3</v>
      </c>
    </row>
    <row r="44" spans="1:21" ht="21" x14ac:dyDescent="0.55000000000000004">
      <c r="A44" s="41" t="s">
        <v>84</v>
      </c>
      <c r="C44" s="31">
        <v>0</v>
      </c>
      <c r="D44" s="31"/>
      <c r="E44" s="31">
        <v>-24866348253</v>
      </c>
      <c r="F44" s="31"/>
      <c r="G44" s="31">
        <v>0</v>
      </c>
      <c r="H44" s="31"/>
      <c r="I44" s="31">
        <f t="shared" si="0"/>
        <v>-24866348253</v>
      </c>
      <c r="J44" s="27"/>
      <c r="K44" s="1">
        <f t="shared" si="1"/>
        <v>3.1535300221762749E-2</v>
      </c>
      <c r="L44" s="27"/>
      <c r="M44" s="31">
        <v>0</v>
      </c>
      <c r="N44" s="31"/>
      <c r="O44" s="31">
        <v>-29829304552</v>
      </c>
      <c r="P44" s="31"/>
      <c r="Q44" s="31">
        <v>0</v>
      </c>
      <c r="R44" s="31"/>
      <c r="S44" s="31">
        <f t="shared" si="2"/>
        <v>-29829304552</v>
      </c>
      <c r="T44" s="27"/>
      <c r="U44" s="1">
        <f t="shared" si="3"/>
        <v>-8.4316433538495411E-2</v>
      </c>
    </row>
    <row r="45" spans="1:21" ht="21" x14ac:dyDescent="0.55000000000000004">
      <c r="A45" s="41" t="s">
        <v>96</v>
      </c>
      <c r="C45" s="31">
        <v>0</v>
      </c>
      <c r="D45" s="31"/>
      <c r="E45" s="31">
        <v>-10041433650</v>
      </c>
      <c r="F45" s="31"/>
      <c r="G45" s="31">
        <v>0</v>
      </c>
      <c r="H45" s="31"/>
      <c r="I45" s="31">
        <f t="shared" si="0"/>
        <v>-10041433650</v>
      </c>
      <c r="J45" s="27"/>
      <c r="K45" s="1">
        <f t="shared" si="1"/>
        <v>1.2734464328571348E-2</v>
      </c>
      <c r="L45" s="27"/>
      <c r="M45" s="31">
        <v>0</v>
      </c>
      <c r="N45" s="31"/>
      <c r="O45" s="31">
        <v>-10041433650</v>
      </c>
      <c r="P45" s="31"/>
      <c r="Q45" s="31">
        <v>0</v>
      </c>
      <c r="R45" s="31"/>
      <c r="S45" s="31">
        <f t="shared" si="2"/>
        <v>-10041433650</v>
      </c>
      <c r="T45" s="27"/>
      <c r="U45" s="1">
        <f t="shared" si="3"/>
        <v>-2.8383426489393952E-2</v>
      </c>
    </row>
    <row r="46" spans="1:21" ht="21" x14ac:dyDescent="0.55000000000000004">
      <c r="A46" s="41" t="s">
        <v>95</v>
      </c>
      <c r="C46" s="31">
        <v>0</v>
      </c>
      <c r="D46" s="31"/>
      <c r="E46" s="31">
        <v>4190086784</v>
      </c>
      <c r="F46" s="31"/>
      <c r="G46" s="31">
        <v>0</v>
      </c>
      <c r="H46" s="31"/>
      <c r="I46" s="31">
        <f t="shared" si="0"/>
        <v>4190086784</v>
      </c>
      <c r="J46" s="27"/>
      <c r="K46" s="1">
        <f t="shared" si="1"/>
        <v>-5.3138339149874517E-3</v>
      </c>
      <c r="L46" s="27"/>
      <c r="M46" s="31">
        <v>0</v>
      </c>
      <c r="N46" s="31"/>
      <c r="O46" s="31">
        <v>4190086784</v>
      </c>
      <c r="P46" s="31"/>
      <c r="Q46" s="31">
        <v>0</v>
      </c>
      <c r="R46" s="31"/>
      <c r="S46" s="31">
        <f t="shared" si="2"/>
        <v>4190086784</v>
      </c>
      <c r="T46" s="27"/>
      <c r="U46" s="1">
        <f t="shared" si="3"/>
        <v>1.1843828716414923E-2</v>
      </c>
    </row>
    <row r="47" spans="1:21" ht="21" x14ac:dyDescent="0.55000000000000004">
      <c r="A47" s="41" t="s">
        <v>93</v>
      </c>
      <c r="C47" s="31">
        <v>0</v>
      </c>
      <c r="D47" s="31"/>
      <c r="E47" s="31">
        <v>900271021</v>
      </c>
      <c r="F47" s="31"/>
      <c r="G47" s="31">
        <v>0</v>
      </c>
      <c r="H47" s="31"/>
      <c r="I47" s="31">
        <f t="shared" si="0"/>
        <v>900271021</v>
      </c>
      <c r="J47" s="27"/>
      <c r="K47" s="1">
        <f t="shared" si="1"/>
        <v>-1.1417163726387821E-3</v>
      </c>
      <c r="L47" s="27"/>
      <c r="M47" s="31">
        <v>0</v>
      </c>
      <c r="N47" s="31"/>
      <c r="O47" s="31">
        <v>900271021</v>
      </c>
      <c r="P47" s="31"/>
      <c r="Q47" s="31">
        <v>0</v>
      </c>
      <c r="R47" s="31"/>
      <c r="S47" s="31">
        <f t="shared" si="2"/>
        <v>900271021</v>
      </c>
      <c r="T47" s="27"/>
      <c r="U47" s="1">
        <f t="shared" si="3"/>
        <v>2.544733873243801E-3</v>
      </c>
    </row>
    <row r="48" spans="1:21" ht="21" x14ac:dyDescent="0.55000000000000004">
      <c r="A48" s="41" t="s">
        <v>97</v>
      </c>
      <c r="C48" s="31">
        <v>0</v>
      </c>
      <c r="D48" s="31"/>
      <c r="E48" s="31">
        <v>-19461700</v>
      </c>
      <c r="F48" s="31"/>
      <c r="G48" s="31">
        <v>0</v>
      </c>
      <c r="H48" s="31"/>
      <c r="I48" s="31">
        <f t="shared" si="0"/>
        <v>-19461700</v>
      </c>
      <c r="J48" s="27"/>
      <c r="K48" s="1">
        <f t="shared" si="1"/>
        <v>2.4681169349095585E-5</v>
      </c>
      <c r="L48" s="27"/>
      <c r="M48" s="31">
        <v>0</v>
      </c>
      <c r="N48" s="31"/>
      <c r="O48" s="31">
        <v>-19461700</v>
      </c>
      <c r="P48" s="31"/>
      <c r="Q48" s="31">
        <v>0</v>
      </c>
      <c r="R48" s="31"/>
      <c r="S48" s="31">
        <f t="shared" si="2"/>
        <v>-19461700</v>
      </c>
      <c r="T48" s="27"/>
      <c r="U48" s="1">
        <f t="shared" si="3"/>
        <v>-5.5011042303569697E-5</v>
      </c>
    </row>
    <row r="49" spans="1:21" ht="21" x14ac:dyDescent="0.55000000000000004">
      <c r="A49" s="41" t="s">
        <v>94</v>
      </c>
      <c r="C49" s="31">
        <v>0</v>
      </c>
      <c r="D49" s="31"/>
      <c r="E49" s="31">
        <v>-3626961526</v>
      </c>
      <c r="F49" s="31"/>
      <c r="G49" s="31">
        <v>0</v>
      </c>
      <c r="H49" s="31"/>
      <c r="I49" s="31">
        <f t="shared" si="0"/>
        <v>-3626961526</v>
      </c>
      <c r="J49" s="27"/>
      <c r="K49" s="1">
        <f t="shared" si="1"/>
        <v>4.5996830516275636E-3</v>
      </c>
      <c r="L49" s="27"/>
      <c r="M49" s="31">
        <v>0</v>
      </c>
      <c r="N49" s="31"/>
      <c r="O49" s="31">
        <v>-3626961526</v>
      </c>
      <c r="P49" s="31"/>
      <c r="Q49" s="31">
        <v>0</v>
      </c>
      <c r="R49" s="31"/>
      <c r="S49" s="31">
        <f t="shared" si="2"/>
        <v>-3626961526</v>
      </c>
      <c r="T49" s="27"/>
      <c r="U49" s="1">
        <f t="shared" si="3"/>
        <v>-1.0252081469769121E-2</v>
      </c>
    </row>
    <row r="50" spans="1:21" ht="21" x14ac:dyDescent="0.55000000000000004">
      <c r="A50" s="41" t="s">
        <v>87</v>
      </c>
      <c r="C50" s="31">
        <v>0</v>
      </c>
      <c r="D50" s="31"/>
      <c r="E50" s="31">
        <v>-569093625</v>
      </c>
      <c r="F50" s="31"/>
      <c r="G50" s="31">
        <v>0</v>
      </c>
      <c r="H50" s="31"/>
      <c r="I50" s="31">
        <f t="shared" si="0"/>
        <v>-569093625</v>
      </c>
      <c r="J50" s="27"/>
      <c r="K50" s="1">
        <f t="shared" si="1"/>
        <v>7.2171989775382918E-4</v>
      </c>
      <c r="L50" s="27"/>
      <c r="M50" s="31">
        <v>0</v>
      </c>
      <c r="N50" s="31"/>
      <c r="O50" s="31">
        <v>141568859</v>
      </c>
      <c r="P50" s="31"/>
      <c r="Q50" s="31">
        <v>546644259</v>
      </c>
      <c r="R50" s="31"/>
      <c r="S50" s="31">
        <f t="shared" si="2"/>
        <v>688213118</v>
      </c>
      <c r="T50" s="27"/>
      <c r="U50" s="1">
        <f t="shared" si="3"/>
        <v>1.9453244551179806E-3</v>
      </c>
    </row>
    <row r="51" spans="1:21" ht="21" x14ac:dyDescent="0.55000000000000004">
      <c r="A51" s="41" t="s">
        <v>53</v>
      </c>
      <c r="C51" s="31">
        <v>0</v>
      </c>
      <c r="D51" s="31"/>
      <c r="E51" s="31">
        <v>-22127018867</v>
      </c>
      <c r="F51" s="31"/>
      <c r="G51" s="31">
        <v>0</v>
      </c>
      <c r="H51" s="31"/>
      <c r="I51" s="31">
        <f t="shared" si="0"/>
        <v>-22127018867</v>
      </c>
      <c r="J51" s="27"/>
      <c r="K51" s="1">
        <f t="shared" si="1"/>
        <v>2.8061305016882393E-2</v>
      </c>
      <c r="L51" s="27"/>
      <c r="M51" s="31">
        <v>0</v>
      </c>
      <c r="N51" s="31"/>
      <c r="O51" s="31">
        <v>10237320668</v>
      </c>
      <c r="P51" s="31"/>
      <c r="Q51" s="31">
        <v>0</v>
      </c>
      <c r="R51" s="31"/>
      <c r="S51" s="31">
        <f t="shared" si="2"/>
        <v>10237320668</v>
      </c>
      <c r="T51" s="27"/>
      <c r="U51" s="1">
        <f t="shared" si="3"/>
        <v>2.8937126784533539E-2</v>
      </c>
    </row>
    <row r="52" spans="1:21" ht="21" x14ac:dyDescent="0.55000000000000004">
      <c r="A52" s="41" t="s">
        <v>75</v>
      </c>
      <c r="C52" s="31">
        <v>0</v>
      </c>
      <c r="D52" s="31"/>
      <c r="E52" s="31">
        <v>-50422581528</v>
      </c>
      <c r="F52" s="31"/>
      <c r="G52" s="31">
        <v>-416838337</v>
      </c>
      <c r="H52" s="31"/>
      <c r="I52" s="31">
        <f t="shared" si="0"/>
        <v>-50839419865</v>
      </c>
      <c r="J52" s="27"/>
      <c r="K52" s="1">
        <f t="shared" si="1"/>
        <v>6.4474137988862187E-2</v>
      </c>
      <c r="L52" s="27"/>
      <c r="M52" s="31">
        <v>0</v>
      </c>
      <c r="N52" s="31"/>
      <c r="O52" s="31">
        <v>-51786186931</v>
      </c>
      <c r="P52" s="31"/>
      <c r="Q52" s="31">
        <v>-416838337</v>
      </c>
      <c r="R52" s="31"/>
      <c r="S52" s="31">
        <f t="shared" si="2"/>
        <v>-52203025268</v>
      </c>
      <c r="T52" s="27"/>
      <c r="U52" s="1">
        <f t="shared" si="3"/>
        <v>-0.14755868353701199</v>
      </c>
    </row>
    <row r="53" spans="1:21" ht="21.75" thickBot="1" x14ac:dyDescent="0.6">
      <c r="A53" s="41" t="s">
        <v>70</v>
      </c>
      <c r="C53" s="31">
        <v>0</v>
      </c>
      <c r="D53" s="31"/>
      <c r="E53" s="31">
        <v>10703508993</v>
      </c>
      <c r="F53" s="31"/>
      <c r="G53" s="31">
        <v>0</v>
      </c>
      <c r="H53" s="31"/>
      <c r="I53" s="31">
        <f t="shared" si="0"/>
        <v>10703508993</v>
      </c>
      <c r="J53" s="27"/>
      <c r="K53" s="1">
        <f t="shared" si="1"/>
        <v>-1.3574102883396649E-2</v>
      </c>
      <c r="L53" s="27"/>
      <c r="M53" s="31">
        <v>0</v>
      </c>
      <c r="N53" s="31"/>
      <c r="O53" s="31">
        <v>16537389358</v>
      </c>
      <c r="P53" s="31"/>
      <c r="Q53" s="31">
        <v>0</v>
      </c>
      <c r="R53" s="31"/>
      <c r="S53" s="31">
        <f t="shared" si="2"/>
        <v>16537389358</v>
      </c>
      <c r="T53" s="27"/>
      <c r="U53" s="1">
        <f t="shared" si="3"/>
        <v>4.674509552421121E-2</v>
      </c>
    </row>
    <row r="54" spans="1:21" s="41" customFormat="1" ht="21.75" thickBot="1" x14ac:dyDescent="0.6">
      <c r="A54" s="41" t="s">
        <v>15</v>
      </c>
      <c r="C54" s="30">
        <f>SUM(C8:C53)</f>
        <v>23084470605</v>
      </c>
      <c r="D54" s="3"/>
      <c r="E54" s="32">
        <f>SUM(E8:E53)</f>
        <v>-847871834397</v>
      </c>
      <c r="F54" s="6"/>
      <c r="G54" s="32">
        <f>SUM(G8:G53)</f>
        <v>36263136081</v>
      </c>
      <c r="H54" s="6"/>
      <c r="I54" s="32">
        <f>SUM(I8:I53)</f>
        <v>-788524227711</v>
      </c>
      <c r="J54" s="3"/>
      <c r="K54" s="42">
        <f>SUM(K8:K53)</f>
        <v>1.0000000000000002</v>
      </c>
      <c r="L54" s="3"/>
      <c r="M54" s="32">
        <f>SUM(M8:M53)</f>
        <v>23084470605</v>
      </c>
      <c r="N54" s="6"/>
      <c r="O54" s="32">
        <f>SUM(O8:O53)</f>
        <v>293883815869</v>
      </c>
      <c r="P54" s="6"/>
      <c r="Q54" s="32">
        <f>SUM(Q8:Q53)</f>
        <v>36809776712</v>
      </c>
      <c r="R54" s="6"/>
      <c r="S54" s="32">
        <f>SUM(S8:S53)</f>
        <v>353778063186</v>
      </c>
      <c r="T54" s="3"/>
      <c r="U54" s="42">
        <f>SUM(U8:U53)</f>
        <v>1.0000000000000002</v>
      </c>
    </row>
    <row r="55" spans="1:21" ht="19.5" thickTop="1" x14ac:dyDescent="0.45"/>
    <row r="57" spans="1:21" x14ac:dyDescent="0.45">
      <c r="K57" s="44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E33" sqref="E32:E33"/>
    </sheetView>
  </sheetViews>
  <sheetFormatPr defaultRowHeight="18.75" x14ac:dyDescent="0.45"/>
  <cols>
    <col min="1" max="1" width="17.125" style="33" bestFit="1" customWidth="1"/>
    <col min="2" max="2" width="0.875" style="33" customWidth="1"/>
    <col min="3" max="3" width="27.125" style="33" customWidth="1"/>
    <col min="4" max="4" width="0.875" style="33" customWidth="1"/>
    <col min="5" max="5" width="32.125" style="33" bestFit="1" customWidth="1"/>
    <col min="6" max="6" width="0.875" style="33" customWidth="1"/>
    <col min="7" max="7" width="27.875" style="33" bestFit="1" customWidth="1"/>
    <col min="8" max="8" width="0.875" style="33" customWidth="1"/>
    <col min="9" max="9" width="32.125" style="33" bestFit="1" customWidth="1"/>
    <col min="10" max="10" width="0.875" style="33" customWidth="1"/>
    <col min="11" max="11" width="27.875" style="33" bestFit="1" customWidth="1"/>
    <col min="12" max="12" width="0.875" style="33" customWidth="1"/>
    <col min="13" max="13" width="8" style="33" customWidth="1"/>
    <col min="14" max="16384" width="9" style="33"/>
  </cols>
  <sheetData>
    <row r="2" spans="1:11" ht="26.25" x14ac:dyDescent="0.45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</row>
    <row r="3" spans="1:11" ht="26.25" x14ac:dyDescent="0.45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</row>
    <row r="4" spans="1:11" ht="26.25" x14ac:dyDescent="0.45">
      <c r="A4" s="64" t="str">
        <f>+سهام!A4</f>
        <v>برای ماه منتهی به 1403/11/30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</row>
    <row r="6" spans="1:11" ht="27" thickBot="1" x14ac:dyDescent="0.5">
      <c r="A6" s="65" t="s">
        <v>39</v>
      </c>
      <c r="B6" s="65" t="s">
        <v>39</v>
      </c>
      <c r="C6" s="65" t="s">
        <v>39</v>
      </c>
      <c r="E6" s="65" t="s">
        <v>26</v>
      </c>
      <c r="F6" s="65" t="s">
        <v>26</v>
      </c>
      <c r="G6" s="65" t="s">
        <v>26</v>
      </c>
      <c r="I6" s="65" t="s">
        <v>27</v>
      </c>
      <c r="J6" s="65" t="s">
        <v>27</v>
      </c>
      <c r="K6" s="65" t="s">
        <v>27</v>
      </c>
    </row>
    <row r="7" spans="1:11" ht="27" thickBot="1" x14ac:dyDescent="0.5">
      <c r="A7" s="28" t="s">
        <v>40</v>
      </c>
      <c r="C7" s="28" t="s">
        <v>41</v>
      </c>
      <c r="E7" s="28" t="s">
        <v>42</v>
      </c>
      <c r="G7" s="28" t="s">
        <v>43</v>
      </c>
      <c r="I7" s="28" t="s">
        <v>42</v>
      </c>
      <c r="K7" s="28" t="s">
        <v>43</v>
      </c>
    </row>
    <row r="8" spans="1:11" ht="23.25" thickBot="1" x14ac:dyDescent="0.6">
      <c r="A8" s="34" t="s">
        <v>23</v>
      </c>
      <c r="B8" s="35"/>
      <c r="C8" s="36" t="s">
        <v>74</v>
      </c>
      <c r="D8" s="35"/>
      <c r="E8" s="37">
        <v>4102307046</v>
      </c>
      <c r="F8" s="38"/>
      <c r="G8" s="39">
        <f>+E8/$E$9</f>
        <v>1</v>
      </c>
      <c r="H8" s="38"/>
      <c r="I8" s="37">
        <v>47853044744</v>
      </c>
      <c r="J8" s="35"/>
      <c r="K8" s="40">
        <f>+I8/$I$9</f>
        <v>1</v>
      </c>
    </row>
    <row r="9" spans="1:11" ht="21.75" thickBot="1" x14ac:dyDescent="0.6">
      <c r="C9" s="41" t="s">
        <v>15</v>
      </c>
      <c r="D9" s="41"/>
      <c r="E9" s="30">
        <f>SUM(E8:E8)</f>
        <v>4102307046</v>
      </c>
      <c r="F9" s="3"/>
      <c r="G9" s="42">
        <f>SUM(G8:G8)</f>
        <v>1</v>
      </c>
      <c r="H9" s="3"/>
      <c r="I9" s="30">
        <f>SUM(I8:I8)</f>
        <v>47853044744</v>
      </c>
      <c r="J9" s="3"/>
      <c r="K9" s="42">
        <f>SUM(K8:K8)</f>
        <v>1</v>
      </c>
    </row>
    <row r="10" spans="1:11" ht="19.5" thickTop="1" x14ac:dyDescent="0.45">
      <c r="G10" s="43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11"/>
  <sheetViews>
    <sheetView rightToLeft="1" topLeftCell="A2" zoomScale="85" zoomScaleNormal="85" workbookViewId="0">
      <selection activeCell="E33" sqref="E32:E33"/>
    </sheetView>
  </sheetViews>
  <sheetFormatPr defaultRowHeight="18.75" x14ac:dyDescent="0.2"/>
  <cols>
    <col min="1" max="1" width="24" style="27" bestFit="1" customWidth="1"/>
    <col min="2" max="2" width="0.875" style="27" customWidth="1"/>
    <col min="3" max="3" width="17.5" style="27" customWidth="1"/>
    <col min="4" max="4" width="0.875" style="27" customWidth="1"/>
    <col min="5" max="5" width="30.625" style="27" customWidth="1"/>
    <col min="6" max="6" width="0.875" style="27" customWidth="1"/>
    <col min="7" max="7" width="21" style="27" customWidth="1"/>
    <col min="8" max="8" width="0.875" style="27" customWidth="1"/>
    <col min="9" max="9" width="20.125" style="27" customWidth="1"/>
    <col min="10" max="10" width="0.875" style="27" customWidth="1"/>
    <col min="11" max="11" width="17.5" style="27" customWidth="1"/>
    <col min="12" max="12" width="0.875" style="27" customWidth="1"/>
    <col min="13" max="13" width="21" style="27" customWidth="1"/>
    <col min="14" max="14" width="0.875" style="27" customWidth="1"/>
    <col min="15" max="15" width="20.125" style="27" customWidth="1"/>
    <col min="16" max="16" width="0.875" style="27" customWidth="1"/>
    <col min="17" max="17" width="17.5" style="27" customWidth="1"/>
    <col min="18" max="18" width="0.875" style="27" customWidth="1"/>
    <col min="19" max="19" width="21" style="27" customWidth="1"/>
    <col min="20" max="20" width="0.875" style="27" customWidth="1"/>
    <col min="21" max="16384" width="9" style="27"/>
  </cols>
  <sheetData>
    <row r="2" spans="1:19" ht="26.25" x14ac:dyDescent="0.2">
      <c r="A2" s="64" t="s">
        <v>76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  <c r="N2" s="64" t="s">
        <v>0</v>
      </c>
      <c r="O2" s="64" t="s">
        <v>0</v>
      </c>
      <c r="P2" s="64" t="s">
        <v>0</v>
      </c>
      <c r="Q2" s="64" t="s">
        <v>0</v>
      </c>
      <c r="R2" s="64" t="s">
        <v>0</v>
      </c>
      <c r="S2" s="64" t="s">
        <v>0</v>
      </c>
    </row>
    <row r="3" spans="1:19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  <c r="N3" s="64" t="s">
        <v>24</v>
      </c>
      <c r="O3" s="64" t="s">
        <v>24</v>
      </c>
      <c r="P3" s="64" t="s">
        <v>24</v>
      </c>
      <c r="Q3" s="64" t="s">
        <v>24</v>
      </c>
      <c r="R3" s="64" t="s">
        <v>24</v>
      </c>
      <c r="S3" s="64" t="s">
        <v>24</v>
      </c>
    </row>
    <row r="4" spans="1:19" ht="26.25" x14ac:dyDescent="0.2">
      <c r="A4" s="64" t="str">
        <f>+[1]سهام!A4</f>
        <v>برای ماه منتهی به 1403/11/30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  <c r="N4" s="64" t="s">
        <v>2</v>
      </c>
      <c r="O4" s="64" t="s">
        <v>2</v>
      </c>
      <c r="P4" s="64" t="s">
        <v>2</v>
      </c>
      <c r="Q4" s="64" t="s">
        <v>2</v>
      </c>
      <c r="R4" s="64" t="s">
        <v>2</v>
      </c>
      <c r="S4" s="64" t="s">
        <v>2</v>
      </c>
    </row>
    <row r="6" spans="1:19" ht="27" thickBot="1" x14ac:dyDescent="0.25">
      <c r="A6" s="65" t="s">
        <v>3</v>
      </c>
      <c r="C6" s="65" t="s">
        <v>101</v>
      </c>
      <c r="D6" s="65" t="s">
        <v>101</v>
      </c>
      <c r="E6" s="65" t="s">
        <v>101</v>
      </c>
      <c r="F6" s="65" t="s">
        <v>101</v>
      </c>
      <c r="G6" s="65" t="s">
        <v>101</v>
      </c>
      <c r="I6" s="65" t="s">
        <v>26</v>
      </c>
      <c r="J6" s="65" t="s">
        <v>26</v>
      </c>
      <c r="K6" s="65" t="s">
        <v>26</v>
      </c>
      <c r="L6" s="65" t="s">
        <v>26</v>
      </c>
      <c r="M6" s="65" t="s">
        <v>26</v>
      </c>
      <c r="O6" s="65" t="s">
        <v>27</v>
      </c>
      <c r="P6" s="65" t="s">
        <v>27</v>
      </c>
      <c r="Q6" s="65" t="s">
        <v>27</v>
      </c>
      <c r="R6" s="65" t="s">
        <v>27</v>
      </c>
      <c r="S6" s="65" t="s">
        <v>27</v>
      </c>
    </row>
    <row r="7" spans="1:19" ht="27" thickBot="1" x14ac:dyDescent="0.25">
      <c r="A7" s="65" t="s">
        <v>3</v>
      </c>
      <c r="C7" s="28" t="s">
        <v>102</v>
      </c>
      <c r="E7" s="28" t="s">
        <v>103</v>
      </c>
      <c r="G7" s="28" t="s">
        <v>104</v>
      </c>
      <c r="I7" s="28" t="s">
        <v>105</v>
      </c>
      <c r="K7" s="28" t="s">
        <v>30</v>
      </c>
      <c r="M7" s="28" t="s">
        <v>106</v>
      </c>
      <c r="O7" s="28" t="s">
        <v>105</v>
      </c>
      <c r="Q7" s="28" t="s">
        <v>30</v>
      </c>
      <c r="S7" s="28" t="s">
        <v>106</v>
      </c>
    </row>
    <row r="8" spans="1:19" ht="21" x14ac:dyDescent="0.2">
      <c r="A8" s="3" t="s">
        <v>47</v>
      </c>
      <c r="C8" s="27" t="s">
        <v>107</v>
      </c>
      <c r="E8" s="29">
        <v>125922877</v>
      </c>
      <c r="G8" s="29">
        <v>90</v>
      </c>
      <c r="I8" s="29">
        <v>11333058930</v>
      </c>
      <c r="K8" s="31">
        <v>-1460585160</v>
      </c>
      <c r="M8" s="29">
        <f>+I8+K8</f>
        <v>9872473770</v>
      </c>
      <c r="O8" s="29">
        <v>11333058930</v>
      </c>
      <c r="Q8" s="31">
        <v>-1460585160</v>
      </c>
      <c r="S8" s="29">
        <f>+O8+Q8</f>
        <v>9872473770</v>
      </c>
    </row>
    <row r="9" spans="1:19" ht="21.75" thickBot="1" x14ac:dyDescent="0.25">
      <c r="A9" s="3" t="s">
        <v>81</v>
      </c>
      <c r="C9" s="27" t="s">
        <v>108</v>
      </c>
      <c r="E9" s="29">
        <v>19895832</v>
      </c>
      <c r="G9" s="29">
        <v>715</v>
      </c>
      <c r="I9" s="29">
        <v>14225519880</v>
      </c>
      <c r="J9" s="27">
        <v>0</v>
      </c>
      <c r="K9" s="31">
        <v>-1013523045</v>
      </c>
      <c r="L9" s="27">
        <v>0</v>
      </c>
      <c r="M9" s="29">
        <f>+I9+K9</f>
        <v>13211996835</v>
      </c>
      <c r="O9" s="29">
        <v>14225519880</v>
      </c>
      <c r="P9" s="27">
        <v>0</v>
      </c>
      <c r="Q9" s="31">
        <v>-1013523045</v>
      </c>
      <c r="R9" s="27">
        <v>0</v>
      </c>
      <c r="S9" s="29">
        <f>+O9+Q9</f>
        <v>13211996835</v>
      </c>
    </row>
    <row r="10" spans="1:19" s="3" customFormat="1" ht="21.75" thickBot="1" x14ac:dyDescent="0.25">
      <c r="I10" s="30">
        <f>SUM(I8:I9)</f>
        <v>25558578810</v>
      </c>
      <c r="K10" s="32">
        <f>SUM(K8:K9)</f>
        <v>-2474108205</v>
      </c>
      <c r="M10" s="30">
        <f>SUM(M8:M9)</f>
        <v>23084470605</v>
      </c>
      <c r="O10" s="30">
        <f>SUM(O8:O9)</f>
        <v>25558578810</v>
      </c>
      <c r="Q10" s="32">
        <f>SUM(Q8:Q9)</f>
        <v>-2474108205</v>
      </c>
      <c r="S10" s="30">
        <f>SUM(S8:S9)</f>
        <v>23084470605</v>
      </c>
    </row>
    <row r="11" spans="1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M13" sqref="M13"/>
    </sheetView>
  </sheetViews>
  <sheetFormatPr defaultRowHeight="18.75" x14ac:dyDescent="0.2"/>
  <cols>
    <col min="1" max="1" width="17.125" style="27" bestFit="1" customWidth="1"/>
    <col min="2" max="2" width="0.875" style="27" customWidth="1"/>
    <col min="3" max="3" width="18.375" style="27" customWidth="1"/>
    <col min="4" max="4" width="0.875" style="27" customWidth="1"/>
    <col min="5" max="5" width="15.75" style="27" customWidth="1"/>
    <col min="6" max="6" width="0.875" style="27" customWidth="1"/>
    <col min="7" max="7" width="18.375" style="27" customWidth="1"/>
    <col min="8" max="8" width="0.875" style="27" customWidth="1"/>
    <col min="9" max="9" width="19.25" style="27" customWidth="1"/>
    <col min="10" max="10" width="0.875" style="27" customWidth="1"/>
    <col min="11" max="11" width="14" style="27" customWidth="1"/>
    <col min="12" max="12" width="0.875" style="27" customWidth="1"/>
    <col min="13" max="13" width="19.25" style="27" customWidth="1"/>
    <col min="14" max="14" width="0.875" style="27" customWidth="1"/>
    <col min="15" max="15" width="8" style="27" customWidth="1"/>
    <col min="16" max="16384" width="9" style="27"/>
  </cols>
  <sheetData>
    <row r="2" spans="1:13" ht="26.25" x14ac:dyDescent="0.2">
      <c r="A2" s="64" t="str">
        <f>+سهام!A2</f>
        <v>صندوق سرمایه‌گذاری بخشی صنایع مفید - دارونو</v>
      </c>
      <c r="B2" s="64" t="s">
        <v>0</v>
      </c>
      <c r="C2" s="64" t="s">
        <v>0</v>
      </c>
      <c r="D2" s="64" t="s">
        <v>0</v>
      </c>
      <c r="E2" s="64" t="s">
        <v>0</v>
      </c>
      <c r="F2" s="64" t="s">
        <v>0</v>
      </c>
      <c r="G2" s="64" t="s">
        <v>0</v>
      </c>
      <c r="H2" s="64" t="s">
        <v>0</v>
      </c>
      <c r="I2" s="64" t="s">
        <v>0</v>
      </c>
      <c r="J2" s="64" t="s">
        <v>0</v>
      </c>
      <c r="K2" s="64" t="s">
        <v>0</v>
      </c>
      <c r="L2" s="64" t="s">
        <v>0</v>
      </c>
      <c r="M2" s="64" t="s">
        <v>0</v>
      </c>
    </row>
    <row r="3" spans="1:13" ht="26.25" x14ac:dyDescent="0.2">
      <c r="A3" s="64" t="s">
        <v>24</v>
      </c>
      <c r="B3" s="64" t="s">
        <v>24</v>
      </c>
      <c r="C3" s="64" t="s">
        <v>24</v>
      </c>
      <c r="D3" s="64" t="s">
        <v>24</v>
      </c>
      <c r="E3" s="64" t="s">
        <v>24</v>
      </c>
      <c r="F3" s="64" t="s">
        <v>24</v>
      </c>
      <c r="G3" s="64" t="s">
        <v>24</v>
      </c>
      <c r="H3" s="64" t="s">
        <v>24</v>
      </c>
      <c r="I3" s="64" t="s">
        <v>24</v>
      </c>
      <c r="J3" s="64" t="s">
        <v>24</v>
      </c>
      <c r="K3" s="64" t="s">
        <v>24</v>
      </c>
      <c r="L3" s="64" t="s">
        <v>24</v>
      </c>
      <c r="M3" s="64" t="s">
        <v>24</v>
      </c>
    </row>
    <row r="4" spans="1:13" ht="26.25" x14ac:dyDescent="0.2">
      <c r="A4" s="64" t="str">
        <f>+سهام!A4</f>
        <v>برای ماه منتهی به 1403/11/30</v>
      </c>
      <c r="B4" s="64" t="s">
        <v>2</v>
      </c>
      <c r="C4" s="64" t="s">
        <v>2</v>
      </c>
      <c r="D4" s="64" t="s">
        <v>2</v>
      </c>
      <c r="E4" s="64" t="s">
        <v>2</v>
      </c>
      <c r="F4" s="64" t="s">
        <v>2</v>
      </c>
      <c r="G4" s="64" t="s">
        <v>2</v>
      </c>
      <c r="H4" s="64" t="s">
        <v>2</v>
      </c>
      <c r="I4" s="64" t="s">
        <v>2</v>
      </c>
      <c r="J4" s="64" t="s">
        <v>2</v>
      </c>
      <c r="K4" s="64" t="s">
        <v>2</v>
      </c>
      <c r="L4" s="64" t="s">
        <v>2</v>
      </c>
      <c r="M4" s="64" t="s">
        <v>2</v>
      </c>
    </row>
    <row r="6" spans="1:13" ht="27" thickBot="1" x14ac:dyDescent="0.25">
      <c r="A6" s="65" t="s">
        <v>25</v>
      </c>
      <c r="B6" s="65" t="s">
        <v>25</v>
      </c>
      <c r="C6" s="65" t="s">
        <v>26</v>
      </c>
      <c r="D6" s="65" t="s">
        <v>26</v>
      </c>
      <c r="E6" s="65" t="s">
        <v>26</v>
      </c>
      <c r="F6" s="65" t="s">
        <v>26</v>
      </c>
      <c r="G6" s="65" t="s">
        <v>26</v>
      </c>
      <c r="I6" s="65" t="s">
        <v>27</v>
      </c>
      <c r="J6" s="65" t="s">
        <v>27</v>
      </c>
      <c r="K6" s="65" t="s">
        <v>27</v>
      </c>
      <c r="L6" s="65" t="s">
        <v>27</v>
      </c>
      <c r="M6" s="65" t="s">
        <v>27</v>
      </c>
    </row>
    <row r="7" spans="1:13" ht="27" thickBot="1" x14ac:dyDescent="0.25">
      <c r="A7" s="28" t="s">
        <v>28</v>
      </c>
      <c r="C7" s="28" t="s">
        <v>29</v>
      </c>
      <c r="E7" s="28" t="s">
        <v>30</v>
      </c>
      <c r="G7" s="28" t="s">
        <v>31</v>
      </c>
      <c r="I7" s="28" t="s">
        <v>29</v>
      </c>
      <c r="K7" s="28" t="s">
        <v>30</v>
      </c>
      <c r="M7" s="28" t="s">
        <v>31</v>
      </c>
    </row>
    <row r="8" spans="1:13" ht="19.5" customHeight="1" thickBot="1" x14ac:dyDescent="0.25">
      <c r="A8" s="3" t="s">
        <v>23</v>
      </c>
      <c r="C8" s="29">
        <v>4102307046</v>
      </c>
      <c r="E8" s="29">
        <v>0</v>
      </c>
      <c r="G8" s="29">
        <f>+C8-E8</f>
        <v>4102307046</v>
      </c>
      <c r="I8" s="29">
        <v>47853044744</v>
      </c>
      <c r="K8" s="29">
        <v>0</v>
      </c>
      <c r="M8" s="29">
        <f>+I8-K8</f>
        <v>47853044744</v>
      </c>
    </row>
    <row r="9" spans="1:13" s="3" customFormat="1" ht="21.75" thickBot="1" x14ac:dyDescent="0.25">
      <c r="A9" s="3" t="s">
        <v>15</v>
      </c>
      <c r="C9" s="30">
        <f>SUM(C8:C8)</f>
        <v>4102307046</v>
      </c>
      <c r="E9" s="30">
        <f>SUM(E8:E8)</f>
        <v>0</v>
      </c>
      <c r="G9" s="30">
        <f>SUM(G8:G8)</f>
        <v>4102307046</v>
      </c>
      <c r="I9" s="30">
        <f>SUM(I8:I8)</f>
        <v>47853044744</v>
      </c>
      <c r="K9" s="30">
        <f>SUM(K8:K8)</f>
        <v>0</v>
      </c>
      <c r="M9" s="30">
        <f>SUM(M8:M8)</f>
        <v>47853044744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V36"/>
  <sheetViews>
    <sheetView rightToLeft="1" topLeftCell="A18" zoomScale="90" zoomScaleNormal="90" workbookViewId="0">
      <selection activeCell="E33" sqref="E32:E33"/>
    </sheetView>
  </sheetViews>
  <sheetFormatPr defaultRowHeight="22.5" x14ac:dyDescent="0.2"/>
  <cols>
    <col min="1" max="1" width="29.375" style="17" bestFit="1" customWidth="1"/>
    <col min="2" max="2" width="0.875" style="17" customWidth="1"/>
    <col min="3" max="3" width="15.75" style="17" customWidth="1"/>
    <col min="4" max="4" width="0.875" style="17" customWidth="1"/>
    <col min="5" max="5" width="19.25" style="17" customWidth="1"/>
    <col min="6" max="6" width="0.875" style="17" customWidth="1"/>
    <col min="7" max="7" width="19.25" style="17" customWidth="1"/>
    <col min="8" max="8" width="0.875" style="17" customWidth="1"/>
    <col min="9" max="9" width="24.5" style="17" customWidth="1"/>
    <col min="10" max="10" width="0.875" style="17" customWidth="1"/>
    <col min="11" max="11" width="16.625" style="17" customWidth="1"/>
    <col min="12" max="12" width="0.875" style="17" customWidth="1"/>
    <col min="13" max="13" width="20.125" style="17" customWidth="1"/>
    <col min="14" max="14" width="0.875" style="17" customWidth="1"/>
    <col min="15" max="15" width="20.125" style="17" customWidth="1"/>
    <col min="16" max="16" width="0.875" style="17" customWidth="1"/>
    <col min="17" max="17" width="24.5" style="17" customWidth="1"/>
    <col min="18" max="18" width="0.875" style="17" customWidth="1"/>
    <col min="19" max="19" width="16.125" style="17" bestFit="1" customWidth="1"/>
    <col min="20" max="20" width="15.875" style="17" bestFit="1" customWidth="1"/>
    <col min="21" max="21" width="17" style="17" bestFit="1" customWidth="1"/>
    <col min="22" max="16384" width="9" style="17"/>
  </cols>
  <sheetData>
    <row r="2" spans="1:17" ht="24" x14ac:dyDescent="0.2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</row>
    <row r="3" spans="1:17" ht="24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</row>
    <row r="4" spans="1:17" ht="24" x14ac:dyDescent="0.2">
      <c r="A4" s="66" t="str">
        <f>+سهام!A4</f>
        <v>برای ماه منتهی به 1403/11/30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</row>
    <row r="6" spans="1:17" ht="24.75" thickBot="1" x14ac:dyDescent="0.25">
      <c r="A6" s="66" t="s">
        <v>3</v>
      </c>
      <c r="C6" s="67" t="s">
        <v>26</v>
      </c>
      <c r="D6" s="67" t="s">
        <v>26</v>
      </c>
      <c r="E6" s="67" t="s">
        <v>26</v>
      </c>
      <c r="F6" s="67" t="s">
        <v>26</v>
      </c>
      <c r="G6" s="67" t="s">
        <v>26</v>
      </c>
      <c r="H6" s="67" t="s">
        <v>26</v>
      </c>
      <c r="I6" s="67" t="s">
        <v>26</v>
      </c>
      <c r="K6" s="67" t="s">
        <v>27</v>
      </c>
      <c r="L6" s="67" t="s">
        <v>27</v>
      </c>
      <c r="M6" s="67" t="s">
        <v>27</v>
      </c>
      <c r="N6" s="67" t="s">
        <v>27</v>
      </c>
      <c r="O6" s="67" t="s">
        <v>27</v>
      </c>
      <c r="P6" s="67" t="s">
        <v>27</v>
      </c>
      <c r="Q6" s="67" t="s">
        <v>27</v>
      </c>
    </row>
    <row r="7" spans="1:17" ht="24.75" thickBot="1" x14ac:dyDescent="0.25">
      <c r="A7" s="67" t="s">
        <v>3</v>
      </c>
      <c r="C7" s="18" t="s">
        <v>7</v>
      </c>
      <c r="E7" s="18" t="s">
        <v>32</v>
      </c>
      <c r="G7" s="18" t="s">
        <v>33</v>
      </c>
      <c r="I7" s="18" t="s">
        <v>91</v>
      </c>
      <c r="K7" s="18" t="s">
        <v>7</v>
      </c>
      <c r="M7" s="18" t="s">
        <v>32</v>
      </c>
      <c r="O7" s="18" t="s">
        <v>33</v>
      </c>
      <c r="Q7" s="18" t="s">
        <v>91</v>
      </c>
    </row>
    <row r="8" spans="1:17" ht="24" x14ac:dyDescent="0.2">
      <c r="A8" s="19" t="s">
        <v>60</v>
      </c>
      <c r="C8" s="20">
        <v>36818</v>
      </c>
      <c r="D8" s="20"/>
      <c r="E8" s="20">
        <v>1407333822</v>
      </c>
      <c r="F8" s="20"/>
      <c r="G8" s="20">
        <v>1227699078</v>
      </c>
      <c r="H8" s="20"/>
      <c r="I8" s="20">
        <v>179634744</v>
      </c>
      <c r="J8" s="20"/>
      <c r="K8" s="20">
        <v>36818</v>
      </c>
      <c r="L8" s="20"/>
      <c r="M8" s="20">
        <v>1407333822</v>
      </c>
      <c r="N8" s="20"/>
      <c r="O8" s="20">
        <v>1227699078</v>
      </c>
      <c r="P8" s="20"/>
      <c r="Q8" s="20">
        <v>179634744</v>
      </c>
    </row>
    <row r="9" spans="1:17" ht="24" x14ac:dyDescent="0.2">
      <c r="A9" s="19" t="s">
        <v>50</v>
      </c>
      <c r="C9" s="20">
        <v>259067</v>
      </c>
      <c r="D9" s="20"/>
      <c r="E9" s="20">
        <v>9890051019</v>
      </c>
      <c r="F9" s="20"/>
      <c r="G9" s="20">
        <v>8022550319</v>
      </c>
      <c r="H9" s="20"/>
      <c r="I9" s="20">
        <v>1867500700</v>
      </c>
      <c r="J9" s="20"/>
      <c r="K9" s="20">
        <v>259067</v>
      </c>
      <c r="L9" s="20"/>
      <c r="M9" s="20">
        <v>9890051019</v>
      </c>
      <c r="N9" s="20"/>
      <c r="O9" s="20">
        <v>8022550319</v>
      </c>
      <c r="P9" s="20"/>
      <c r="Q9" s="20">
        <v>1867500700</v>
      </c>
    </row>
    <row r="10" spans="1:17" ht="24" x14ac:dyDescent="0.2">
      <c r="A10" s="19" t="s">
        <v>52</v>
      </c>
      <c r="C10" s="20">
        <v>78554</v>
      </c>
      <c r="D10" s="20"/>
      <c r="E10" s="20">
        <v>10103330045</v>
      </c>
      <c r="F10" s="20"/>
      <c r="G10" s="20">
        <v>9090478760</v>
      </c>
      <c r="H10" s="20"/>
      <c r="I10" s="20">
        <v>1012851285</v>
      </c>
      <c r="J10" s="20"/>
      <c r="K10" s="20">
        <v>78554</v>
      </c>
      <c r="L10" s="20"/>
      <c r="M10" s="20">
        <v>10103330045</v>
      </c>
      <c r="N10" s="20"/>
      <c r="O10" s="20">
        <v>9090478760</v>
      </c>
      <c r="P10" s="20"/>
      <c r="Q10" s="20">
        <v>1012851285</v>
      </c>
    </row>
    <row r="11" spans="1:17" ht="24" x14ac:dyDescent="0.2">
      <c r="A11" s="19" t="s">
        <v>73</v>
      </c>
      <c r="C11" s="20">
        <v>1074991</v>
      </c>
      <c r="D11" s="20"/>
      <c r="E11" s="20">
        <v>20058368872</v>
      </c>
      <c r="F11" s="20"/>
      <c r="G11" s="20">
        <v>20638293402</v>
      </c>
      <c r="H11" s="20"/>
      <c r="I11" s="20">
        <v>-579924530</v>
      </c>
      <c r="J11" s="20"/>
      <c r="K11" s="20">
        <v>1074991</v>
      </c>
      <c r="L11" s="20"/>
      <c r="M11" s="20">
        <v>20058368872</v>
      </c>
      <c r="N11" s="20"/>
      <c r="O11" s="20">
        <v>20638293402</v>
      </c>
      <c r="P11" s="20"/>
      <c r="Q11" s="20">
        <v>-579924530</v>
      </c>
    </row>
    <row r="12" spans="1:17" ht="24" x14ac:dyDescent="0.2">
      <c r="A12" s="19" t="s">
        <v>92</v>
      </c>
      <c r="C12" s="20">
        <v>285752</v>
      </c>
      <c r="D12" s="20"/>
      <c r="E12" s="20">
        <v>15168364869</v>
      </c>
      <c r="F12" s="20"/>
      <c r="G12" s="20">
        <v>12041082582</v>
      </c>
      <c r="H12" s="20"/>
      <c r="I12" s="20">
        <v>3127282287</v>
      </c>
      <c r="J12" s="20"/>
      <c r="K12" s="20">
        <v>285752</v>
      </c>
      <c r="L12" s="20"/>
      <c r="M12" s="20">
        <v>15168364869</v>
      </c>
      <c r="N12" s="20"/>
      <c r="O12" s="20">
        <v>12041082582</v>
      </c>
      <c r="P12" s="20"/>
      <c r="Q12" s="20">
        <v>3127282287</v>
      </c>
    </row>
    <row r="13" spans="1:17" ht="24" x14ac:dyDescent="0.2">
      <c r="A13" s="19" t="s">
        <v>67</v>
      </c>
      <c r="C13" s="20">
        <v>228051</v>
      </c>
      <c r="D13" s="20"/>
      <c r="E13" s="20">
        <v>3223590066</v>
      </c>
      <c r="F13" s="20"/>
      <c r="G13" s="20">
        <v>3198122111</v>
      </c>
      <c r="H13" s="20"/>
      <c r="I13" s="20">
        <v>25467955</v>
      </c>
      <c r="J13" s="20"/>
      <c r="K13" s="20">
        <v>228051</v>
      </c>
      <c r="L13" s="20"/>
      <c r="M13" s="20">
        <v>3223590066</v>
      </c>
      <c r="N13" s="20"/>
      <c r="O13" s="20">
        <v>3198122111</v>
      </c>
      <c r="P13" s="20"/>
      <c r="Q13" s="20">
        <v>25467955</v>
      </c>
    </row>
    <row r="14" spans="1:17" ht="24" x14ac:dyDescent="0.2">
      <c r="A14" s="19" t="s">
        <v>82</v>
      </c>
      <c r="C14" s="20">
        <v>28726</v>
      </c>
      <c r="D14" s="20"/>
      <c r="E14" s="20">
        <v>291261821</v>
      </c>
      <c r="F14" s="20"/>
      <c r="G14" s="20">
        <v>279186642</v>
      </c>
      <c r="H14" s="20"/>
      <c r="I14" s="20">
        <v>12075179</v>
      </c>
      <c r="J14" s="20"/>
      <c r="K14" s="20">
        <v>28726</v>
      </c>
      <c r="L14" s="20"/>
      <c r="M14" s="20">
        <v>291261821</v>
      </c>
      <c r="N14" s="20"/>
      <c r="O14" s="20">
        <v>279186642</v>
      </c>
      <c r="P14" s="20"/>
      <c r="Q14" s="20">
        <v>12075179</v>
      </c>
    </row>
    <row r="15" spans="1:17" ht="24" x14ac:dyDescent="0.2">
      <c r="A15" s="19" t="s">
        <v>54</v>
      </c>
      <c r="C15" s="20">
        <v>1361028</v>
      </c>
      <c r="D15" s="20"/>
      <c r="E15" s="20">
        <v>19969245199</v>
      </c>
      <c r="F15" s="20"/>
      <c r="G15" s="20">
        <v>19205341853</v>
      </c>
      <c r="H15" s="20"/>
      <c r="I15" s="20">
        <v>763903346</v>
      </c>
      <c r="J15" s="20"/>
      <c r="K15" s="20">
        <v>1361028</v>
      </c>
      <c r="L15" s="20"/>
      <c r="M15" s="20">
        <v>19969245199</v>
      </c>
      <c r="N15" s="20"/>
      <c r="O15" s="20">
        <v>19205341853</v>
      </c>
      <c r="P15" s="20"/>
      <c r="Q15" s="20">
        <v>763903346</v>
      </c>
    </row>
    <row r="16" spans="1:17" ht="24" x14ac:dyDescent="0.2">
      <c r="A16" s="19" t="s">
        <v>58</v>
      </c>
      <c r="C16" s="20">
        <v>288969</v>
      </c>
      <c r="D16" s="20"/>
      <c r="E16" s="20">
        <v>4923095201</v>
      </c>
      <c r="F16" s="20"/>
      <c r="G16" s="20">
        <v>4663404981</v>
      </c>
      <c r="H16" s="20"/>
      <c r="I16" s="20">
        <v>259690220</v>
      </c>
      <c r="J16" s="20"/>
      <c r="K16" s="20">
        <v>288969</v>
      </c>
      <c r="L16" s="20"/>
      <c r="M16" s="20">
        <v>4923095201</v>
      </c>
      <c r="N16" s="20"/>
      <c r="O16" s="20">
        <v>4663404981</v>
      </c>
      <c r="P16" s="20"/>
      <c r="Q16" s="20">
        <v>259690220</v>
      </c>
    </row>
    <row r="17" spans="1:22" ht="24" x14ac:dyDescent="0.2">
      <c r="A17" s="19" t="s">
        <v>61</v>
      </c>
      <c r="C17" s="20">
        <v>313200</v>
      </c>
      <c r="D17" s="20"/>
      <c r="E17" s="20">
        <v>8518167598</v>
      </c>
      <c r="F17" s="20"/>
      <c r="G17" s="20">
        <v>6405743056</v>
      </c>
      <c r="H17" s="20"/>
      <c r="I17" s="20">
        <v>2112424542</v>
      </c>
      <c r="J17" s="20"/>
      <c r="K17" s="20">
        <v>313200</v>
      </c>
      <c r="L17" s="20"/>
      <c r="M17" s="20">
        <v>8518167598</v>
      </c>
      <c r="N17" s="20"/>
      <c r="O17" s="20">
        <v>6405743056</v>
      </c>
      <c r="P17" s="20"/>
      <c r="Q17" s="20">
        <v>2112424542</v>
      </c>
    </row>
    <row r="18" spans="1:22" ht="24" x14ac:dyDescent="0.2">
      <c r="A18" s="19" t="s">
        <v>62</v>
      </c>
      <c r="C18" s="20">
        <v>189862</v>
      </c>
      <c r="D18" s="20"/>
      <c r="E18" s="20">
        <v>5924307611</v>
      </c>
      <c r="F18" s="20"/>
      <c r="G18" s="20">
        <v>5838918995</v>
      </c>
      <c r="H18" s="20"/>
      <c r="I18" s="20">
        <v>85388616</v>
      </c>
      <c r="J18" s="20"/>
      <c r="K18" s="20">
        <v>189862</v>
      </c>
      <c r="L18" s="20"/>
      <c r="M18" s="20">
        <v>5924307611</v>
      </c>
      <c r="N18" s="20"/>
      <c r="O18" s="20">
        <v>5838918995</v>
      </c>
      <c r="P18" s="20"/>
      <c r="Q18" s="20">
        <v>85388616</v>
      </c>
    </row>
    <row r="19" spans="1:22" ht="24" x14ac:dyDescent="0.2">
      <c r="A19" s="19" t="s">
        <v>65</v>
      </c>
      <c r="C19" s="20">
        <v>7482229</v>
      </c>
      <c r="D19" s="20"/>
      <c r="E19" s="20">
        <v>19877120309</v>
      </c>
      <c r="F19" s="20"/>
      <c r="G19" s="20">
        <v>21198113167</v>
      </c>
      <c r="H19" s="20"/>
      <c r="I19" s="20">
        <v>-1320992858</v>
      </c>
      <c r="J19" s="20"/>
      <c r="K19" s="20">
        <v>7482230</v>
      </c>
      <c r="L19" s="20"/>
      <c r="M19" s="20">
        <v>19877120310</v>
      </c>
      <c r="N19" s="20"/>
      <c r="O19" s="20">
        <v>21198116796</v>
      </c>
      <c r="P19" s="20"/>
      <c r="Q19" s="20">
        <v>-1320996486</v>
      </c>
    </row>
    <row r="20" spans="1:22" ht="24" x14ac:dyDescent="0.2">
      <c r="A20" s="19" t="s">
        <v>64</v>
      </c>
      <c r="C20" s="20">
        <v>1131030</v>
      </c>
      <c r="D20" s="20"/>
      <c r="E20" s="20">
        <v>10028759417</v>
      </c>
      <c r="F20" s="20"/>
      <c r="G20" s="20">
        <v>11429586363</v>
      </c>
      <c r="H20" s="20"/>
      <c r="I20" s="20">
        <v>-1400826946</v>
      </c>
      <c r="J20" s="20"/>
      <c r="K20" s="20">
        <v>1131030</v>
      </c>
      <c r="L20" s="20"/>
      <c r="M20" s="20">
        <v>10028759417</v>
      </c>
      <c r="N20" s="20"/>
      <c r="O20" s="20">
        <v>11429586363</v>
      </c>
      <c r="P20" s="20"/>
      <c r="Q20" s="20">
        <v>-1400826946</v>
      </c>
    </row>
    <row r="21" spans="1:22" ht="24" x14ac:dyDescent="0.2">
      <c r="A21" s="19" t="s">
        <v>68</v>
      </c>
      <c r="C21" s="20">
        <v>4236959</v>
      </c>
      <c r="D21" s="20"/>
      <c r="E21" s="20">
        <v>19976831440</v>
      </c>
      <c r="F21" s="20"/>
      <c r="G21" s="20">
        <v>21553468305</v>
      </c>
      <c r="H21" s="20"/>
      <c r="I21" s="20">
        <v>-1576636865</v>
      </c>
      <c r="J21" s="20"/>
      <c r="K21" s="20">
        <v>4236959</v>
      </c>
      <c r="L21" s="20"/>
      <c r="M21" s="20">
        <v>19976831440</v>
      </c>
      <c r="N21" s="20"/>
      <c r="O21" s="20">
        <v>21553468305</v>
      </c>
      <c r="P21" s="20"/>
      <c r="Q21" s="20">
        <v>-1576636865</v>
      </c>
    </row>
    <row r="22" spans="1:22" ht="24" x14ac:dyDescent="0.2">
      <c r="A22" s="19" t="s">
        <v>46</v>
      </c>
      <c r="C22" s="20">
        <v>13760</v>
      </c>
      <c r="D22" s="20"/>
      <c r="E22" s="20">
        <v>119662475982</v>
      </c>
      <c r="F22" s="20"/>
      <c r="G22" s="20">
        <v>89957952704</v>
      </c>
      <c r="H22" s="20"/>
      <c r="I22" s="20">
        <v>29704523278</v>
      </c>
      <c r="J22" s="20"/>
      <c r="K22" s="20">
        <v>13760</v>
      </c>
      <c r="L22" s="20"/>
      <c r="M22" s="20">
        <v>119662475982</v>
      </c>
      <c r="N22" s="20"/>
      <c r="O22" s="20">
        <v>89957952704</v>
      </c>
      <c r="P22" s="20"/>
      <c r="Q22" s="20">
        <v>29704523278</v>
      </c>
    </row>
    <row r="23" spans="1:22" ht="24" x14ac:dyDescent="0.2">
      <c r="A23" s="19" t="s">
        <v>75</v>
      </c>
      <c r="C23" s="20">
        <v>518687</v>
      </c>
      <c r="D23" s="20"/>
      <c r="E23" s="20">
        <v>5638435012</v>
      </c>
      <c r="F23" s="20"/>
      <c r="G23" s="20">
        <v>6055273349</v>
      </c>
      <c r="H23" s="20"/>
      <c r="I23" s="20">
        <v>-416838337</v>
      </c>
      <c r="J23" s="20"/>
      <c r="K23" s="20">
        <v>518687</v>
      </c>
      <c r="L23" s="20"/>
      <c r="M23" s="20">
        <v>5638435012</v>
      </c>
      <c r="N23" s="20"/>
      <c r="O23" s="20">
        <v>6055273349</v>
      </c>
      <c r="P23" s="20"/>
      <c r="Q23" s="20">
        <v>-416838337</v>
      </c>
    </row>
    <row r="24" spans="1:22" ht="24" x14ac:dyDescent="0.2">
      <c r="A24" s="19" t="s">
        <v>85</v>
      </c>
      <c r="C24" s="20">
        <v>73448</v>
      </c>
      <c r="D24" s="20"/>
      <c r="E24" s="20">
        <v>9735637446</v>
      </c>
      <c r="F24" s="20"/>
      <c r="G24" s="20">
        <v>9081522630</v>
      </c>
      <c r="H24" s="20"/>
      <c r="I24" s="20">
        <v>654114816</v>
      </c>
      <c r="J24" s="20"/>
      <c r="K24" s="20">
        <v>73448</v>
      </c>
      <c r="L24" s="20"/>
      <c r="M24" s="20">
        <v>9735637446</v>
      </c>
      <c r="N24" s="20"/>
      <c r="O24" s="20">
        <v>9081522630</v>
      </c>
      <c r="P24" s="20"/>
      <c r="Q24" s="20">
        <v>654114816</v>
      </c>
    </row>
    <row r="25" spans="1:22" ht="24" x14ac:dyDescent="0.2">
      <c r="A25" s="19" t="s">
        <v>66</v>
      </c>
      <c r="C25" s="20">
        <v>3407177</v>
      </c>
      <c r="D25" s="20"/>
      <c r="E25" s="20">
        <v>90565202494</v>
      </c>
      <c r="F25" s="20"/>
      <c r="G25" s="20">
        <v>90756389016</v>
      </c>
      <c r="H25" s="20"/>
      <c r="I25" s="20">
        <v>-191186522</v>
      </c>
      <c r="J25" s="20"/>
      <c r="K25" s="20">
        <v>3407177</v>
      </c>
      <c r="L25" s="20"/>
      <c r="M25" s="20">
        <v>90565202494</v>
      </c>
      <c r="N25" s="20"/>
      <c r="O25" s="20">
        <v>90756389016</v>
      </c>
      <c r="P25" s="20"/>
      <c r="Q25" s="20">
        <v>-191186522</v>
      </c>
    </row>
    <row r="26" spans="1:22" ht="24" x14ac:dyDescent="0.2">
      <c r="A26" s="19" t="s">
        <v>100</v>
      </c>
      <c r="C26" s="20">
        <v>1000000</v>
      </c>
      <c r="D26" s="20"/>
      <c r="E26" s="20">
        <v>2552315400</v>
      </c>
      <c r="F26" s="20"/>
      <c r="G26" s="20">
        <v>2552315400</v>
      </c>
      <c r="H26" s="20"/>
      <c r="I26" s="20">
        <v>0</v>
      </c>
      <c r="J26" s="20"/>
      <c r="K26" s="20">
        <v>1000000</v>
      </c>
      <c r="L26" s="20"/>
      <c r="M26" s="20">
        <v>2552315400</v>
      </c>
      <c r="N26" s="20"/>
      <c r="O26" s="20">
        <v>2552315400</v>
      </c>
      <c r="P26" s="20"/>
      <c r="Q26" s="20">
        <v>0</v>
      </c>
    </row>
    <row r="27" spans="1:22" ht="24" x14ac:dyDescent="0.2">
      <c r="A27" s="19" t="s">
        <v>48</v>
      </c>
      <c r="C27" s="20">
        <v>12105</v>
      </c>
      <c r="D27" s="20"/>
      <c r="E27" s="20">
        <v>857694829</v>
      </c>
      <c r="F27" s="20"/>
      <c r="G27" s="20">
        <v>729717988</v>
      </c>
      <c r="H27" s="20"/>
      <c r="I27" s="20">
        <v>127976841</v>
      </c>
      <c r="J27" s="20"/>
      <c r="K27" s="20">
        <v>12105</v>
      </c>
      <c r="L27" s="20"/>
      <c r="M27" s="20">
        <v>857694829</v>
      </c>
      <c r="N27" s="20"/>
      <c r="O27" s="20">
        <v>729717988</v>
      </c>
      <c r="P27" s="20"/>
      <c r="Q27" s="20">
        <v>127976841</v>
      </c>
    </row>
    <row r="28" spans="1:22" ht="24" x14ac:dyDescent="0.2">
      <c r="A28" s="21" t="s">
        <v>88</v>
      </c>
      <c r="C28" s="20">
        <v>800000</v>
      </c>
      <c r="D28" s="20"/>
      <c r="E28" s="20">
        <v>12206934099</v>
      </c>
      <c r="F28" s="20"/>
      <c r="G28" s="20">
        <v>10390225769</v>
      </c>
      <c r="H28" s="20"/>
      <c r="I28" s="20">
        <v>1816708330</v>
      </c>
      <c r="J28" s="20"/>
      <c r="K28" s="20">
        <v>800000</v>
      </c>
      <c r="L28" s="20"/>
      <c r="M28" s="20">
        <v>12206934099</v>
      </c>
      <c r="N28" s="20"/>
      <c r="O28" s="20">
        <v>10390225769</v>
      </c>
      <c r="P28" s="20"/>
      <c r="Q28" s="20">
        <v>1816708330</v>
      </c>
      <c r="T28" s="20"/>
      <c r="U28" s="20"/>
      <c r="V28" s="20"/>
    </row>
    <row r="29" spans="1:22" ht="24.75" thickBot="1" x14ac:dyDescent="0.25">
      <c r="A29" s="21" t="s">
        <v>87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J29" s="20"/>
      <c r="K29" s="20">
        <v>250000</v>
      </c>
      <c r="L29" s="20"/>
      <c r="M29" s="20">
        <v>2336017527</v>
      </c>
      <c r="N29" s="20"/>
      <c r="O29" s="20">
        <v>1789373268</v>
      </c>
      <c r="P29" s="20"/>
      <c r="Q29" s="20">
        <v>546644259</v>
      </c>
      <c r="T29" s="20"/>
      <c r="U29" s="20"/>
      <c r="V29" s="20"/>
    </row>
    <row r="30" spans="1:22" s="22" customFormat="1" ht="24.75" thickBot="1" x14ac:dyDescent="0.25">
      <c r="A30" s="22" t="s">
        <v>15</v>
      </c>
      <c r="C30" s="22" t="s">
        <v>15</v>
      </c>
      <c r="E30" s="23">
        <f>SUM(E8:E29)</f>
        <v>390578522551</v>
      </c>
      <c r="G30" s="23">
        <f>SUM(G8:G29)</f>
        <v>354315386470</v>
      </c>
      <c r="I30" s="23">
        <f>SUM(I8:I29)</f>
        <v>36263136081</v>
      </c>
      <c r="K30" s="22" t="s">
        <v>15</v>
      </c>
      <c r="M30" s="23">
        <f>SUM(M8:M29)</f>
        <v>392914540079</v>
      </c>
      <c r="O30" s="23">
        <f>SUM(O8:O29)</f>
        <v>356104763367</v>
      </c>
      <c r="Q30" s="23">
        <f>SUM(Q8:Q29)</f>
        <v>36809776712</v>
      </c>
      <c r="S30" s="24"/>
      <c r="T30" s="25"/>
      <c r="U30" s="25"/>
    </row>
    <row r="31" spans="1:22" ht="23.25" thickTop="1" x14ac:dyDescent="0.2">
      <c r="Q31" s="26"/>
    </row>
    <row r="32" spans="1:22" x14ac:dyDescent="0.2">
      <c r="M32" s="26"/>
      <c r="O32" s="26"/>
    </row>
    <row r="33" spans="13:17" x14ac:dyDescent="0.2">
      <c r="M33" s="26"/>
    </row>
    <row r="36" spans="13:17" x14ac:dyDescent="0.2">
      <c r="Q36" s="26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55"/>
  <sheetViews>
    <sheetView rightToLeft="1" topLeftCell="A34" zoomScale="85" zoomScaleNormal="85" workbookViewId="0">
      <selection activeCell="E33" sqref="E32:E33"/>
    </sheetView>
  </sheetViews>
  <sheetFormatPr defaultRowHeight="18.75" x14ac:dyDescent="0.2"/>
  <cols>
    <col min="1" max="1" width="37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0.125" style="4" customWidth="1"/>
    <col min="8" max="8" width="0.875" style="4" customWidth="1"/>
    <col min="9" max="9" width="30.25" style="4" bestFit="1" customWidth="1"/>
    <col min="10" max="10" width="0.875" style="4" customWidth="1"/>
    <col min="11" max="11" width="16.625" style="4" customWidth="1"/>
    <col min="12" max="12" width="0.875" style="4" customWidth="1"/>
    <col min="13" max="13" width="20.125" style="4" customWidth="1"/>
    <col min="14" max="14" width="0.875" style="4" customWidth="1"/>
    <col min="15" max="15" width="20.125" style="4" customWidth="1"/>
    <col min="16" max="16" width="0.875" style="4" customWidth="1"/>
    <col min="17" max="17" width="29.75" style="4" customWidth="1"/>
    <col min="18" max="18" width="0.875" style="4" customWidth="1"/>
    <col min="19" max="16384" width="9" style="4"/>
  </cols>
  <sheetData>
    <row r="1" spans="1:17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6.25" x14ac:dyDescent="0.2">
      <c r="A2" s="69" t="str">
        <f>+سهام!A2</f>
        <v>صندوق سرمایه‌گذاری بخشی صنایع مفید - دارونو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</row>
    <row r="3" spans="1:17" ht="26.25" x14ac:dyDescent="0.2">
      <c r="A3" s="69" t="s">
        <v>24</v>
      </c>
      <c r="B3" s="69" t="s">
        <v>24</v>
      </c>
      <c r="C3" s="69" t="s">
        <v>24</v>
      </c>
      <c r="D3" s="69" t="s">
        <v>24</v>
      </c>
      <c r="E3" s="69" t="s">
        <v>24</v>
      </c>
      <c r="F3" s="69" t="s">
        <v>24</v>
      </c>
      <c r="G3" s="69" t="s">
        <v>24</v>
      </c>
      <c r="H3" s="69" t="s">
        <v>24</v>
      </c>
      <c r="I3" s="69" t="s">
        <v>24</v>
      </c>
      <c r="J3" s="69" t="s">
        <v>24</v>
      </c>
      <c r="K3" s="69" t="s">
        <v>24</v>
      </c>
      <c r="L3" s="69" t="s">
        <v>24</v>
      </c>
      <c r="M3" s="69" t="s">
        <v>24</v>
      </c>
      <c r="N3" s="69" t="s">
        <v>24</v>
      </c>
      <c r="O3" s="69" t="s">
        <v>24</v>
      </c>
      <c r="P3" s="69" t="s">
        <v>24</v>
      </c>
      <c r="Q3" s="69" t="s">
        <v>24</v>
      </c>
    </row>
    <row r="4" spans="1:17" ht="26.25" x14ac:dyDescent="0.2">
      <c r="A4" s="69" t="str">
        <f>+سهام!A4</f>
        <v>برای ماه منتهی به 1403/11/30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</row>
    <row r="6" spans="1:17" ht="27" thickBot="1" x14ac:dyDescent="0.25">
      <c r="A6" s="70" t="s">
        <v>3</v>
      </c>
      <c r="C6" s="70" t="s">
        <v>26</v>
      </c>
      <c r="D6" s="70" t="s">
        <v>26</v>
      </c>
      <c r="E6" s="70" t="s">
        <v>26</v>
      </c>
      <c r="F6" s="70" t="s">
        <v>26</v>
      </c>
      <c r="G6" s="70" t="s">
        <v>26</v>
      </c>
      <c r="H6" s="70" t="s">
        <v>26</v>
      </c>
      <c r="I6" s="70" t="s">
        <v>26</v>
      </c>
      <c r="K6" s="70" t="s">
        <v>27</v>
      </c>
      <c r="L6" s="70" t="s">
        <v>27</v>
      </c>
      <c r="M6" s="70" t="s">
        <v>27</v>
      </c>
      <c r="N6" s="70" t="s">
        <v>27</v>
      </c>
      <c r="O6" s="70" t="s">
        <v>27</v>
      </c>
      <c r="P6" s="70" t="s">
        <v>27</v>
      </c>
      <c r="Q6" s="70" t="s">
        <v>27</v>
      </c>
    </row>
    <row r="7" spans="1:17" ht="27" thickBot="1" x14ac:dyDescent="0.25">
      <c r="A7" s="70" t="s">
        <v>3</v>
      </c>
      <c r="C7" s="14" t="s">
        <v>7</v>
      </c>
      <c r="E7" s="14" t="s">
        <v>32</v>
      </c>
      <c r="G7" s="14" t="s">
        <v>33</v>
      </c>
      <c r="I7" s="14" t="s">
        <v>34</v>
      </c>
      <c r="K7" s="14" t="s">
        <v>7</v>
      </c>
      <c r="M7" s="14" t="s">
        <v>32</v>
      </c>
      <c r="O7" s="14" t="s">
        <v>33</v>
      </c>
      <c r="Q7" s="14" t="s">
        <v>34</v>
      </c>
    </row>
    <row r="8" spans="1:17" ht="21" x14ac:dyDescent="0.2">
      <c r="A8" s="2" t="s">
        <v>67</v>
      </c>
      <c r="C8" s="5">
        <v>19870613</v>
      </c>
      <c r="D8" s="5"/>
      <c r="E8" s="5">
        <v>275150693138</v>
      </c>
      <c r="F8" s="5"/>
      <c r="G8" s="5">
        <v>302658405926</v>
      </c>
      <c r="H8" s="5"/>
      <c r="I8" s="5">
        <v>-27507712788</v>
      </c>
      <c r="J8" s="5"/>
      <c r="K8" s="5">
        <v>19870613</v>
      </c>
      <c r="L8" s="5"/>
      <c r="M8" s="5">
        <v>275150693138</v>
      </c>
      <c r="N8" s="5"/>
      <c r="O8" s="5">
        <v>278659803354</v>
      </c>
      <c r="P8" s="5"/>
      <c r="Q8" s="5">
        <v>-3509110216</v>
      </c>
    </row>
    <row r="9" spans="1:17" ht="21" x14ac:dyDescent="0.2">
      <c r="A9" s="2" t="s">
        <v>82</v>
      </c>
      <c r="C9" s="5">
        <v>12933541</v>
      </c>
      <c r="D9" s="5"/>
      <c r="E9" s="5">
        <v>131394313325</v>
      </c>
      <c r="F9" s="5"/>
      <c r="G9" s="5">
        <v>127927971395</v>
      </c>
      <c r="H9" s="5"/>
      <c r="I9" s="5">
        <v>3466341930</v>
      </c>
      <c r="J9" s="5"/>
      <c r="K9" s="5">
        <v>12933541</v>
      </c>
      <c r="L9" s="5"/>
      <c r="M9" s="5">
        <v>131394313325</v>
      </c>
      <c r="N9" s="5"/>
      <c r="O9" s="5">
        <v>125700476158</v>
      </c>
      <c r="P9" s="5"/>
      <c r="Q9" s="5">
        <v>5693837167</v>
      </c>
    </row>
    <row r="10" spans="1:17" ht="21" x14ac:dyDescent="0.2">
      <c r="A10" s="2" t="s">
        <v>54</v>
      </c>
      <c r="C10" s="5">
        <v>25716757</v>
      </c>
      <c r="D10" s="5"/>
      <c r="E10" s="5">
        <v>366072789677</v>
      </c>
      <c r="F10" s="5"/>
      <c r="G10" s="5">
        <v>392931533427</v>
      </c>
      <c r="H10" s="5"/>
      <c r="I10" s="5">
        <v>-26858743750</v>
      </c>
      <c r="J10" s="5"/>
      <c r="K10" s="5">
        <v>25716757</v>
      </c>
      <c r="L10" s="5"/>
      <c r="M10" s="5">
        <v>366072789677</v>
      </c>
      <c r="N10" s="5"/>
      <c r="O10" s="5">
        <v>362904518497</v>
      </c>
      <c r="P10" s="5"/>
      <c r="Q10" s="5">
        <v>3168271180</v>
      </c>
    </row>
    <row r="11" spans="1:17" ht="21" x14ac:dyDescent="0.2">
      <c r="A11" s="2" t="s">
        <v>83</v>
      </c>
      <c r="C11" s="5">
        <v>7659998</v>
      </c>
      <c r="D11" s="5"/>
      <c r="E11" s="5">
        <v>100053492096</v>
      </c>
      <c r="F11" s="5"/>
      <c r="G11" s="5">
        <v>97845310002</v>
      </c>
      <c r="H11" s="5"/>
      <c r="I11" s="5">
        <v>2208182094</v>
      </c>
      <c r="J11" s="5"/>
      <c r="K11" s="5">
        <v>7659998</v>
      </c>
      <c r="L11" s="5"/>
      <c r="M11" s="5">
        <v>100053492096</v>
      </c>
      <c r="N11" s="5"/>
      <c r="O11" s="5">
        <v>98306756401</v>
      </c>
      <c r="P11" s="5"/>
      <c r="Q11" s="5">
        <v>1746735695</v>
      </c>
    </row>
    <row r="12" spans="1:17" ht="21" x14ac:dyDescent="0.2">
      <c r="A12" s="2" t="s">
        <v>55</v>
      </c>
      <c r="C12" s="5">
        <v>33650720</v>
      </c>
      <c r="D12" s="5"/>
      <c r="E12" s="5">
        <v>71717868176</v>
      </c>
      <c r="F12" s="5"/>
      <c r="G12" s="5">
        <v>76671952442</v>
      </c>
      <c r="H12" s="5"/>
      <c r="I12" s="5">
        <v>-4954084266</v>
      </c>
      <c r="J12" s="5"/>
      <c r="K12" s="5">
        <v>33650720</v>
      </c>
      <c r="L12" s="5"/>
      <c r="M12" s="5">
        <v>71717868176</v>
      </c>
      <c r="N12" s="5"/>
      <c r="O12" s="5">
        <v>65802951709</v>
      </c>
      <c r="P12" s="5"/>
      <c r="Q12" s="5">
        <v>5914916467</v>
      </c>
    </row>
    <row r="13" spans="1:17" ht="21" x14ac:dyDescent="0.2">
      <c r="A13" s="2" t="s">
        <v>69</v>
      </c>
      <c r="C13" s="5">
        <v>7934837</v>
      </c>
      <c r="D13" s="5"/>
      <c r="E13" s="5">
        <v>158856761858</v>
      </c>
      <c r="F13" s="5"/>
      <c r="G13" s="5">
        <v>194395728584</v>
      </c>
      <c r="H13" s="5"/>
      <c r="I13" s="5">
        <v>-35538966726</v>
      </c>
      <c r="J13" s="5"/>
      <c r="K13" s="5">
        <v>7934837</v>
      </c>
      <c r="L13" s="5"/>
      <c r="M13" s="5">
        <v>158856761858</v>
      </c>
      <c r="N13" s="5"/>
      <c r="O13" s="5">
        <v>170689713679</v>
      </c>
      <c r="P13" s="5"/>
      <c r="Q13" s="5">
        <v>-11832951821</v>
      </c>
    </row>
    <row r="14" spans="1:17" ht="21" x14ac:dyDescent="0.2">
      <c r="A14" s="2" t="s">
        <v>65</v>
      </c>
      <c r="C14" s="5">
        <v>72172504</v>
      </c>
      <c r="D14" s="5"/>
      <c r="E14" s="5">
        <v>184594938668</v>
      </c>
      <c r="F14" s="5"/>
      <c r="G14" s="5">
        <v>256863579535</v>
      </c>
      <c r="H14" s="5"/>
      <c r="I14" s="5">
        <v>-72268640867</v>
      </c>
      <c r="J14" s="5"/>
      <c r="K14" s="5">
        <v>72172504</v>
      </c>
      <c r="L14" s="5"/>
      <c r="M14" s="5">
        <v>184594938668</v>
      </c>
      <c r="N14" s="5"/>
      <c r="O14" s="5">
        <v>204473948103</v>
      </c>
      <c r="P14" s="5"/>
      <c r="Q14" s="5">
        <v>-19879009435</v>
      </c>
    </row>
    <row r="15" spans="1:17" ht="21" x14ac:dyDescent="0.2">
      <c r="A15" s="2" t="s">
        <v>64</v>
      </c>
      <c r="C15" s="5">
        <v>12165628</v>
      </c>
      <c r="D15" s="5"/>
      <c r="E15" s="5">
        <v>109927574446</v>
      </c>
      <c r="F15" s="5"/>
      <c r="G15" s="5">
        <v>130130297934</v>
      </c>
      <c r="H15" s="5"/>
      <c r="I15" s="5">
        <v>-20202723488</v>
      </c>
      <c r="J15" s="5"/>
      <c r="K15" s="5">
        <v>12165628</v>
      </c>
      <c r="L15" s="5"/>
      <c r="M15" s="5">
        <v>109927574446</v>
      </c>
      <c r="N15" s="5"/>
      <c r="O15" s="5">
        <v>122939352412</v>
      </c>
      <c r="P15" s="5"/>
      <c r="Q15" s="5">
        <v>-13011777966</v>
      </c>
    </row>
    <row r="16" spans="1:17" ht="21" x14ac:dyDescent="0.2">
      <c r="A16" s="2" t="s">
        <v>71</v>
      </c>
      <c r="C16" s="5">
        <v>20589651</v>
      </c>
      <c r="D16" s="5"/>
      <c r="E16" s="5">
        <v>116253369835</v>
      </c>
      <c r="F16" s="5"/>
      <c r="G16" s="5">
        <v>138153212391</v>
      </c>
      <c r="H16" s="5"/>
      <c r="I16" s="5">
        <v>-21899842556</v>
      </c>
      <c r="J16" s="5"/>
      <c r="K16" s="5">
        <v>20589651</v>
      </c>
      <c r="L16" s="5"/>
      <c r="M16" s="5">
        <v>116253369835</v>
      </c>
      <c r="N16" s="5"/>
      <c r="O16" s="5">
        <v>136488218987</v>
      </c>
      <c r="P16" s="5"/>
      <c r="Q16" s="5">
        <v>-20234849152</v>
      </c>
    </row>
    <row r="17" spans="1:17" ht="21" x14ac:dyDescent="0.2">
      <c r="A17" s="2" t="s">
        <v>68</v>
      </c>
      <c r="C17" s="5">
        <v>50963041</v>
      </c>
      <c r="D17" s="5"/>
      <c r="E17" s="5">
        <v>244889525920</v>
      </c>
      <c r="F17" s="5"/>
      <c r="G17" s="5">
        <v>267070937295</v>
      </c>
      <c r="H17" s="5"/>
      <c r="I17" s="5">
        <v>-22181411375</v>
      </c>
      <c r="J17" s="5"/>
      <c r="K17" s="5">
        <v>50963041</v>
      </c>
      <c r="L17" s="5"/>
      <c r="M17" s="5">
        <v>244889525920</v>
      </c>
      <c r="N17" s="5"/>
      <c r="O17" s="5">
        <v>259249685729</v>
      </c>
      <c r="P17" s="5"/>
      <c r="Q17" s="5">
        <v>-14360159809</v>
      </c>
    </row>
    <row r="18" spans="1:17" ht="21" x14ac:dyDescent="0.2">
      <c r="A18" s="2" t="s">
        <v>59</v>
      </c>
      <c r="C18" s="5">
        <v>4294132</v>
      </c>
      <c r="D18" s="5"/>
      <c r="E18" s="5">
        <v>183122164136</v>
      </c>
      <c r="F18" s="5"/>
      <c r="G18" s="5">
        <v>179505412884</v>
      </c>
      <c r="H18" s="5"/>
      <c r="I18" s="5">
        <v>3616751252</v>
      </c>
      <c r="J18" s="5"/>
      <c r="K18" s="5">
        <v>4294132</v>
      </c>
      <c r="L18" s="5"/>
      <c r="M18" s="5">
        <v>183122164136</v>
      </c>
      <c r="N18" s="5"/>
      <c r="O18" s="5">
        <v>166976975528</v>
      </c>
      <c r="P18" s="5"/>
      <c r="Q18" s="5">
        <v>16145188608</v>
      </c>
    </row>
    <row r="19" spans="1:17" ht="21" x14ac:dyDescent="0.2">
      <c r="A19" s="2" t="s">
        <v>96</v>
      </c>
      <c r="C19" s="5">
        <v>37141063</v>
      </c>
      <c r="D19" s="5"/>
      <c r="E19" s="5">
        <v>58075275892</v>
      </c>
      <c r="F19" s="5"/>
      <c r="G19" s="5">
        <v>68116709542</v>
      </c>
      <c r="H19" s="5"/>
      <c r="I19" s="5">
        <v>-10041433650</v>
      </c>
      <c r="J19" s="5"/>
      <c r="K19" s="5">
        <v>37141063</v>
      </c>
      <c r="L19" s="5"/>
      <c r="M19" s="5">
        <v>58075275892</v>
      </c>
      <c r="N19" s="5"/>
      <c r="O19" s="5">
        <v>68116709542</v>
      </c>
      <c r="P19" s="5"/>
      <c r="Q19" s="5">
        <v>-10041433650</v>
      </c>
    </row>
    <row r="20" spans="1:17" ht="21" x14ac:dyDescent="0.2">
      <c r="A20" s="2" t="s">
        <v>95</v>
      </c>
      <c r="C20" s="5">
        <v>72003031</v>
      </c>
      <c r="D20" s="5"/>
      <c r="E20" s="5">
        <v>81881357233</v>
      </c>
      <c r="F20" s="5"/>
      <c r="G20" s="5">
        <v>77691270449</v>
      </c>
      <c r="H20" s="5"/>
      <c r="I20" s="5">
        <v>4190086784</v>
      </c>
      <c r="J20" s="5"/>
      <c r="K20" s="5">
        <v>72003031</v>
      </c>
      <c r="L20" s="5"/>
      <c r="M20" s="5">
        <v>81881357233</v>
      </c>
      <c r="N20" s="5"/>
      <c r="O20" s="5">
        <v>77691270449</v>
      </c>
      <c r="P20" s="5"/>
      <c r="Q20" s="5">
        <v>4190086784</v>
      </c>
    </row>
    <row r="21" spans="1:17" ht="21" x14ac:dyDescent="0.2">
      <c r="A21" s="2" t="s">
        <v>93</v>
      </c>
      <c r="C21" s="5">
        <v>490000</v>
      </c>
      <c r="D21" s="5"/>
      <c r="E21" s="5">
        <v>4505531625</v>
      </c>
      <c r="F21" s="5"/>
      <c r="G21" s="5">
        <v>3605260604</v>
      </c>
      <c r="H21" s="5"/>
      <c r="I21" s="5">
        <v>900271021</v>
      </c>
      <c r="J21" s="5"/>
      <c r="K21" s="5">
        <v>490000</v>
      </c>
      <c r="L21" s="5"/>
      <c r="M21" s="5">
        <v>4505531625</v>
      </c>
      <c r="N21" s="5"/>
      <c r="O21" s="5">
        <v>3605260604</v>
      </c>
      <c r="P21" s="5"/>
      <c r="Q21" s="5">
        <v>900271021</v>
      </c>
    </row>
    <row r="22" spans="1:17" ht="21" x14ac:dyDescent="0.2">
      <c r="A22" s="2" t="s">
        <v>97</v>
      </c>
      <c r="C22" s="5">
        <v>1000000</v>
      </c>
      <c r="D22" s="5"/>
      <c r="E22" s="5">
        <v>3532853700</v>
      </c>
      <c r="F22" s="5"/>
      <c r="G22" s="5">
        <v>3552315400</v>
      </c>
      <c r="H22" s="5"/>
      <c r="I22" s="5">
        <v>-19461700</v>
      </c>
      <c r="J22" s="5"/>
      <c r="K22" s="5">
        <v>1000000</v>
      </c>
      <c r="L22" s="5"/>
      <c r="M22" s="5">
        <v>3532853700</v>
      </c>
      <c r="N22" s="5"/>
      <c r="O22" s="5">
        <v>3552315400</v>
      </c>
      <c r="P22" s="5"/>
      <c r="Q22" s="5">
        <v>-19461700</v>
      </c>
    </row>
    <row r="23" spans="1:17" ht="21" x14ac:dyDescent="0.2">
      <c r="A23" s="2" t="s">
        <v>94</v>
      </c>
      <c r="C23" s="5">
        <v>15429063</v>
      </c>
      <c r="D23" s="5"/>
      <c r="E23" s="5">
        <v>25965981308</v>
      </c>
      <c r="F23" s="5"/>
      <c r="G23" s="5">
        <v>29592942834</v>
      </c>
      <c r="H23" s="5"/>
      <c r="I23" s="5">
        <v>-3626961526</v>
      </c>
      <c r="J23" s="5"/>
      <c r="K23" s="5">
        <v>15429063</v>
      </c>
      <c r="L23" s="5"/>
      <c r="M23" s="5">
        <v>25965981308</v>
      </c>
      <c r="N23" s="5"/>
      <c r="O23" s="5">
        <v>29592942834</v>
      </c>
      <c r="P23" s="5"/>
      <c r="Q23" s="5">
        <v>-3626961526</v>
      </c>
    </row>
    <row r="24" spans="1:17" ht="21" x14ac:dyDescent="0.2">
      <c r="A24" s="2" t="s">
        <v>78</v>
      </c>
      <c r="C24" s="5">
        <v>7404735</v>
      </c>
      <c r="D24" s="5"/>
      <c r="E24" s="5">
        <v>218612101754</v>
      </c>
      <c r="F24" s="5"/>
      <c r="G24" s="5">
        <v>255166081602</v>
      </c>
      <c r="H24" s="5"/>
      <c r="I24" s="5">
        <v>-36553979848</v>
      </c>
      <c r="J24" s="5"/>
      <c r="K24" s="5">
        <v>7404735</v>
      </c>
      <c r="L24" s="5"/>
      <c r="M24" s="5">
        <v>218612101754</v>
      </c>
      <c r="N24" s="5"/>
      <c r="O24" s="5">
        <v>219215352870</v>
      </c>
      <c r="P24" s="5"/>
      <c r="Q24" s="5">
        <v>-603251116</v>
      </c>
    </row>
    <row r="25" spans="1:17" ht="21" x14ac:dyDescent="0.2">
      <c r="A25" s="2" t="s">
        <v>51</v>
      </c>
      <c r="C25" s="5">
        <v>11508767</v>
      </c>
      <c r="D25" s="5"/>
      <c r="E25" s="5">
        <v>297447535745</v>
      </c>
      <c r="F25" s="5"/>
      <c r="G25" s="5">
        <v>360178072637</v>
      </c>
      <c r="H25" s="5"/>
      <c r="I25" s="5">
        <v>-62730536892</v>
      </c>
      <c r="J25" s="5"/>
      <c r="K25" s="5">
        <v>11508767</v>
      </c>
      <c r="L25" s="5"/>
      <c r="M25" s="5">
        <v>297447535745</v>
      </c>
      <c r="N25" s="5"/>
      <c r="O25" s="5">
        <v>298534395937</v>
      </c>
      <c r="P25" s="5"/>
      <c r="Q25" s="5">
        <v>-1086860192</v>
      </c>
    </row>
    <row r="26" spans="1:17" ht="21" x14ac:dyDescent="0.2">
      <c r="A26" s="2" t="s">
        <v>57</v>
      </c>
      <c r="C26" s="5">
        <v>12275405</v>
      </c>
      <c r="D26" s="5"/>
      <c r="E26" s="5">
        <v>494195836780</v>
      </c>
      <c r="F26" s="5"/>
      <c r="G26" s="5">
        <v>440742136982</v>
      </c>
      <c r="H26" s="5"/>
      <c r="I26" s="5">
        <v>53453699798</v>
      </c>
      <c r="J26" s="5"/>
      <c r="K26" s="5">
        <v>12275405</v>
      </c>
      <c r="L26" s="5"/>
      <c r="M26" s="5">
        <v>494195836780</v>
      </c>
      <c r="N26" s="5"/>
      <c r="O26" s="5">
        <v>360722025417</v>
      </c>
      <c r="P26" s="5"/>
      <c r="Q26" s="5">
        <v>133473811363</v>
      </c>
    </row>
    <row r="27" spans="1:17" ht="21" x14ac:dyDescent="0.2">
      <c r="A27" s="2" t="s">
        <v>58</v>
      </c>
      <c r="C27" s="5">
        <v>22030566</v>
      </c>
      <c r="D27" s="5"/>
      <c r="E27" s="5">
        <v>348639787386</v>
      </c>
      <c r="F27" s="5"/>
      <c r="G27" s="5">
        <v>422931612213</v>
      </c>
      <c r="H27" s="5"/>
      <c r="I27" s="5">
        <v>-74291824827</v>
      </c>
      <c r="J27" s="5"/>
      <c r="K27" s="5">
        <v>22030566</v>
      </c>
      <c r="L27" s="5"/>
      <c r="M27" s="5">
        <v>348639787386</v>
      </c>
      <c r="N27" s="5"/>
      <c r="O27" s="5">
        <v>355684687836</v>
      </c>
      <c r="P27" s="5"/>
      <c r="Q27" s="5">
        <v>-7044900450</v>
      </c>
    </row>
    <row r="28" spans="1:17" ht="21" x14ac:dyDescent="0.2">
      <c r="A28" s="2" t="s">
        <v>61</v>
      </c>
      <c r="C28" s="5">
        <v>16678636</v>
      </c>
      <c r="D28" s="5"/>
      <c r="E28" s="5">
        <v>434877612578</v>
      </c>
      <c r="F28" s="5"/>
      <c r="G28" s="5">
        <v>434665392473</v>
      </c>
      <c r="H28" s="5"/>
      <c r="I28" s="5">
        <v>212220105</v>
      </c>
      <c r="J28" s="5"/>
      <c r="K28" s="5">
        <v>16678636</v>
      </c>
      <c r="L28" s="5"/>
      <c r="M28" s="5">
        <v>434877612578</v>
      </c>
      <c r="N28" s="5"/>
      <c r="O28" s="5">
        <v>341120867483</v>
      </c>
      <c r="P28" s="5"/>
      <c r="Q28" s="5">
        <v>93756745095</v>
      </c>
    </row>
    <row r="29" spans="1:17" ht="21" x14ac:dyDescent="0.2">
      <c r="A29" s="2" t="s">
        <v>62</v>
      </c>
      <c r="C29" s="5">
        <v>12011966</v>
      </c>
      <c r="D29" s="5"/>
      <c r="E29" s="5">
        <v>369797124027</v>
      </c>
      <c r="F29" s="5"/>
      <c r="G29" s="5">
        <v>412619416762</v>
      </c>
      <c r="H29" s="5"/>
      <c r="I29" s="5">
        <v>-42822292735</v>
      </c>
      <c r="J29" s="5"/>
      <c r="K29" s="5">
        <v>12011966</v>
      </c>
      <c r="L29" s="5"/>
      <c r="M29" s="5">
        <v>369797124027</v>
      </c>
      <c r="N29" s="5"/>
      <c r="O29" s="5">
        <v>369409868450</v>
      </c>
      <c r="P29" s="5"/>
      <c r="Q29" s="5">
        <v>387255577</v>
      </c>
    </row>
    <row r="30" spans="1:17" ht="21" x14ac:dyDescent="0.2">
      <c r="A30" s="2" t="s">
        <v>60</v>
      </c>
      <c r="C30" s="5">
        <v>11576481</v>
      </c>
      <c r="D30" s="5"/>
      <c r="E30" s="5">
        <v>424400322596</v>
      </c>
      <c r="F30" s="5"/>
      <c r="G30" s="5">
        <v>455183547395</v>
      </c>
      <c r="H30" s="5"/>
      <c r="I30" s="5">
        <v>-30783224799</v>
      </c>
      <c r="J30" s="5"/>
      <c r="K30" s="5">
        <v>11576481</v>
      </c>
      <c r="L30" s="5"/>
      <c r="M30" s="5">
        <v>424400322596</v>
      </c>
      <c r="N30" s="5"/>
      <c r="O30" s="5">
        <v>386018662758</v>
      </c>
      <c r="P30" s="5"/>
      <c r="Q30" s="5">
        <v>38381659838</v>
      </c>
    </row>
    <row r="31" spans="1:17" ht="21" x14ac:dyDescent="0.2">
      <c r="A31" s="2" t="s">
        <v>50</v>
      </c>
      <c r="C31" s="5">
        <v>9027978</v>
      </c>
      <c r="D31" s="5"/>
      <c r="E31" s="5">
        <v>327560545878</v>
      </c>
      <c r="F31" s="5"/>
      <c r="G31" s="5">
        <v>348942558629</v>
      </c>
      <c r="H31" s="5"/>
      <c r="I31" s="5">
        <v>-21382012751</v>
      </c>
      <c r="J31" s="5"/>
      <c r="K31" s="5">
        <v>9027978</v>
      </c>
      <c r="L31" s="5"/>
      <c r="M31" s="5">
        <v>327560545878</v>
      </c>
      <c r="N31" s="5"/>
      <c r="O31" s="5">
        <v>279570180314</v>
      </c>
      <c r="P31" s="5"/>
      <c r="Q31" s="5">
        <v>47990365564</v>
      </c>
    </row>
    <row r="32" spans="1:17" ht="21" x14ac:dyDescent="0.2">
      <c r="A32" s="2" t="s">
        <v>52</v>
      </c>
      <c r="C32" s="5">
        <v>2418434</v>
      </c>
      <c r="D32" s="5"/>
      <c r="E32" s="5">
        <v>298101495395</v>
      </c>
      <c r="F32" s="5"/>
      <c r="G32" s="5">
        <v>341794043113</v>
      </c>
      <c r="H32" s="5"/>
      <c r="I32" s="5">
        <v>-43692547718</v>
      </c>
      <c r="J32" s="5"/>
      <c r="K32" s="5">
        <v>2418434</v>
      </c>
      <c r="L32" s="5"/>
      <c r="M32" s="5">
        <v>298101495395</v>
      </c>
      <c r="N32" s="5"/>
      <c r="O32" s="5">
        <v>279867643608</v>
      </c>
      <c r="P32" s="5"/>
      <c r="Q32" s="5">
        <v>18233851787</v>
      </c>
    </row>
    <row r="33" spans="1:17" ht="21" x14ac:dyDescent="0.2">
      <c r="A33" s="2" t="s">
        <v>73</v>
      </c>
      <c r="C33" s="5">
        <v>17310075</v>
      </c>
      <c r="D33" s="5"/>
      <c r="E33" s="5">
        <v>323493105010</v>
      </c>
      <c r="F33" s="5"/>
      <c r="G33" s="5">
        <v>372744658378</v>
      </c>
      <c r="H33" s="5"/>
      <c r="I33" s="5">
        <v>-49251553368</v>
      </c>
      <c r="J33" s="5"/>
      <c r="K33" s="5">
        <v>17310075</v>
      </c>
      <c r="L33" s="5"/>
      <c r="M33" s="5">
        <v>323493105010</v>
      </c>
      <c r="N33" s="5"/>
      <c r="O33" s="5">
        <v>332328742414</v>
      </c>
      <c r="P33" s="5"/>
      <c r="Q33" s="5">
        <v>-8835637404</v>
      </c>
    </row>
    <row r="34" spans="1:17" ht="21" x14ac:dyDescent="0.2">
      <c r="A34" s="2" t="s">
        <v>56</v>
      </c>
      <c r="C34" s="5">
        <v>8712791</v>
      </c>
      <c r="D34" s="5"/>
      <c r="E34" s="5">
        <v>291874011412</v>
      </c>
      <c r="F34" s="5"/>
      <c r="G34" s="5">
        <v>304486849297</v>
      </c>
      <c r="H34" s="5"/>
      <c r="I34" s="5">
        <v>-12612837885</v>
      </c>
      <c r="J34" s="5"/>
      <c r="K34" s="5">
        <v>8712791</v>
      </c>
      <c r="L34" s="5"/>
      <c r="M34" s="5">
        <v>291874011412</v>
      </c>
      <c r="N34" s="5"/>
      <c r="O34" s="5">
        <v>282372682499</v>
      </c>
      <c r="P34" s="5"/>
      <c r="Q34" s="5">
        <v>9501328913</v>
      </c>
    </row>
    <row r="35" spans="1:17" ht="21" x14ac:dyDescent="0.2">
      <c r="A35" s="2" t="s">
        <v>48</v>
      </c>
      <c r="C35" s="5">
        <v>4552912</v>
      </c>
      <c r="D35" s="5"/>
      <c r="E35" s="5">
        <v>295988770153</v>
      </c>
      <c r="F35" s="5"/>
      <c r="G35" s="5">
        <v>337791293646</v>
      </c>
      <c r="H35" s="5"/>
      <c r="I35" s="5">
        <v>-41802523493</v>
      </c>
      <c r="J35" s="5"/>
      <c r="K35" s="5">
        <v>4552912</v>
      </c>
      <c r="L35" s="5"/>
      <c r="M35" s="5">
        <v>295988770153</v>
      </c>
      <c r="N35" s="5"/>
      <c r="O35" s="5">
        <v>274460283270</v>
      </c>
      <c r="P35" s="5"/>
      <c r="Q35" s="5">
        <v>21528486883</v>
      </c>
    </row>
    <row r="36" spans="1:17" ht="21" x14ac:dyDescent="0.2">
      <c r="A36" s="2" t="s">
        <v>85</v>
      </c>
      <c r="C36" s="5">
        <v>2369216</v>
      </c>
      <c r="D36" s="5"/>
      <c r="E36" s="5">
        <v>289561901312</v>
      </c>
      <c r="F36" s="5"/>
      <c r="G36" s="5">
        <v>305295786774</v>
      </c>
      <c r="H36" s="5"/>
      <c r="I36" s="5">
        <v>-15733885462</v>
      </c>
      <c r="J36" s="5"/>
      <c r="K36" s="5">
        <v>2369216</v>
      </c>
      <c r="L36" s="5"/>
      <c r="M36" s="5">
        <v>289561901312</v>
      </c>
      <c r="N36" s="5"/>
      <c r="O36" s="5">
        <v>292943153390</v>
      </c>
      <c r="P36" s="5"/>
      <c r="Q36" s="5">
        <v>-3381252078</v>
      </c>
    </row>
    <row r="37" spans="1:17" ht="21" x14ac:dyDescent="0.2">
      <c r="A37" s="2" t="s">
        <v>49</v>
      </c>
      <c r="C37" s="5">
        <v>47295371</v>
      </c>
      <c r="D37" s="5"/>
      <c r="E37" s="5">
        <v>276912245266</v>
      </c>
      <c r="F37" s="5"/>
      <c r="G37" s="5">
        <v>308144684701</v>
      </c>
      <c r="H37" s="5"/>
      <c r="I37" s="5">
        <v>-31232439435</v>
      </c>
      <c r="J37" s="5"/>
      <c r="K37" s="5">
        <v>47295371</v>
      </c>
      <c r="L37" s="5"/>
      <c r="M37" s="5">
        <v>276912245266</v>
      </c>
      <c r="N37" s="5"/>
      <c r="O37" s="5">
        <v>270379892015</v>
      </c>
      <c r="P37" s="5"/>
      <c r="Q37" s="5">
        <v>6532353251</v>
      </c>
    </row>
    <row r="38" spans="1:17" ht="21" x14ac:dyDescent="0.2">
      <c r="A38" s="2" t="s">
        <v>80</v>
      </c>
      <c r="C38" s="5">
        <v>8915101</v>
      </c>
      <c r="D38" s="5"/>
      <c r="E38" s="5">
        <v>85075739031</v>
      </c>
      <c r="F38" s="5"/>
      <c r="G38" s="5">
        <v>107585361649</v>
      </c>
      <c r="H38" s="5"/>
      <c r="I38" s="5">
        <v>-22509622618</v>
      </c>
      <c r="J38" s="5"/>
      <c r="K38" s="5">
        <v>8915101</v>
      </c>
      <c r="L38" s="5"/>
      <c r="M38" s="5">
        <v>85075739031</v>
      </c>
      <c r="N38" s="5"/>
      <c r="O38" s="5">
        <v>114814984537</v>
      </c>
      <c r="P38" s="5"/>
      <c r="Q38" s="5">
        <v>-29739245506</v>
      </c>
    </row>
    <row r="39" spans="1:17" ht="21" x14ac:dyDescent="0.2">
      <c r="A39" s="2" t="s">
        <v>66</v>
      </c>
      <c r="C39" s="5">
        <v>27176133</v>
      </c>
      <c r="D39" s="5"/>
      <c r="E39" s="5">
        <v>706157331126</v>
      </c>
      <c r="F39" s="5"/>
      <c r="G39" s="5">
        <v>758657031179</v>
      </c>
      <c r="H39" s="5"/>
      <c r="I39" s="5">
        <v>-52499700053</v>
      </c>
      <c r="J39" s="5"/>
      <c r="K39" s="5">
        <v>27176133</v>
      </c>
      <c r="L39" s="5"/>
      <c r="M39" s="5">
        <v>706157331126</v>
      </c>
      <c r="N39" s="5"/>
      <c r="O39" s="5">
        <v>723885988976</v>
      </c>
      <c r="P39" s="5"/>
      <c r="Q39" s="5">
        <v>-17728657850</v>
      </c>
    </row>
    <row r="40" spans="1:17" ht="21" x14ac:dyDescent="0.2">
      <c r="A40" s="2" t="s">
        <v>90</v>
      </c>
      <c r="C40" s="5">
        <v>2056457</v>
      </c>
      <c r="D40" s="5"/>
      <c r="E40" s="5">
        <v>50185627535</v>
      </c>
      <c r="F40" s="5"/>
      <c r="G40" s="5">
        <v>55484833383</v>
      </c>
      <c r="H40" s="5"/>
      <c r="I40" s="5">
        <v>-5299205848</v>
      </c>
      <c r="J40" s="5"/>
      <c r="K40" s="5">
        <v>2056457</v>
      </c>
      <c r="L40" s="5"/>
      <c r="M40" s="5">
        <v>50185627535</v>
      </c>
      <c r="N40" s="5"/>
      <c r="O40" s="5">
        <v>55270817932</v>
      </c>
      <c r="P40" s="5"/>
      <c r="Q40" s="5">
        <v>-5085190397</v>
      </c>
    </row>
    <row r="41" spans="1:17" ht="21" x14ac:dyDescent="0.2">
      <c r="A41" s="2" t="s">
        <v>81</v>
      </c>
      <c r="C41" s="5">
        <v>19895832</v>
      </c>
      <c r="D41" s="5"/>
      <c r="E41" s="5">
        <v>243658206171</v>
      </c>
      <c r="F41" s="5"/>
      <c r="G41" s="5">
        <v>264689938038</v>
      </c>
      <c r="H41" s="5"/>
      <c r="I41" s="5">
        <v>-21031731867</v>
      </c>
      <c r="J41" s="5"/>
      <c r="K41" s="5">
        <v>19895832</v>
      </c>
      <c r="L41" s="5"/>
      <c r="M41" s="5">
        <v>243658206171</v>
      </c>
      <c r="N41" s="5"/>
      <c r="O41" s="5">
        <v>266525178158</v>
      </c>
      <c r="P41" s="5"/>
      <c r="Q41" s="5">
        <v>-22866971987</v>
      </c>
    </row>
    <row r="42" spans="1:17" ht="21" x14ac:dyDescent="0.2">
      <c r="A42" s="2" t="s">
        <v>63</v>
      </c>
      <c r="C42" s="5">
        <v>32958424</v>
      </c>
      <c r="D42" s="5"/>
      <c r="E42" s="5">
        <v>187728101491</v>
      </c>
      <c r="F42" s="5"/>
      <c r="G42" s="5">
        <v>239683336772</v>
      </c>
      <c r="H42" s="5"/>
      <c r="I42" s="5">
        <v>-51955235281</v>
      </c>
      <c r="J42" s="5"/>
      <c r="K42" s="5">
        <v>32958424</v>
      </c>
      <c r="L42" s="5"/>
      <c r="M42" s="5">
        <v>187728101491</v>
      </c>
      <c r="N42" s="5"/>
      <c r="O42" s="5">
        <v>201273748602</v>
      </c>
      <c r="P42" s="5"/>
      <c r="Q42" s="5">
        <v>-13545647111</v>
      </c>
    </row>
    <row r="43" spans="1:17" ht="21" x14ac:dyDescent="0.2">
      <c r="A43" s="2" t="s">
        <v>89</v>
      </c>
      <c r="C43" s="5">
        <v>450000</v>
      </c>
      <c r="D43" s="5"/>
      <c r="E43" s="5">
        <v>5846505075</v>
      </c>
      <c r="F43" s="5"/>
      <c r="G43" s="5">
        <v>4034848950</v>
      </c>
      <c r="H43" s="5"/>
      <c r="I43" s="5">
        <v>1811656125</v>
      </c>
      <c r="J43" s="5"/>
      <c r="K43" s="5">
        <v>450000</v>
      </c>
      <c r="L43" s="5"/>
      <c r="M43" s="5">
        <v>5846505075</v>
      </c>
      <c r="N43" s="5"/>
      <c r="O43" s="5">
        <v>2229972977</v>
      </c>
      <c r="P43" s="5"/>
      <c r="Q43" s="5">
        <v>3616532098</v>
      </c>
    </row>
    <row r="44" spans="1:17" ht="21" x14ac:dyDescent="0.2">
      <c r="A44" s="2" t="s">
        <v>46</v>
      </c>
      <c r="C44" s="5">
        <v>61045</v>
      </c>
      <c r="D44" s="5"/>
      <c r="E44" s="5">
        <v>534691804685</v>
      </c>
      <c r="F44" s="5"/>
      <c r="G44" s="5">
        <v>431293478729</v>
      </c>
      <c r="H44" s="5"/>
      <c r="I44" s="5">
        <v>103398325956</v>
      </c>
      <c r="J44" s="5"/>
      <c r="K44" s="5">
        <v>61045</v>
      </c>
      <c r="L44" s="5"/>
      <c r="M44" s="5">
        <v>534691804685</v>
      </c>
      <c r="N44" s="5"/>
      <c r="O44" s="5">
        <v>399090350523</v>
      </c>
      <c r="P44" s="5"/>
      <c r="Q44" s="5">
        <v>135601454162</v>
      </c>
    </row>
    <row r="45" spans="1:17" ht="21" x14ac:dyDescent="0.2">
      <c r="A45" s="2" t="s">
        <v>86</v>
      </c>
      <c r="C45" s="5">
        <v>5460129</v>
      </c>
      <c r="D45" s="5"/>
      <c r="E45" s="5">
        <v>178569396547</v>
      </c>
      <c r="F45" s="5"/>
      <c r="G45" s="5">
        <v>168172659923</v>
      </c>
      <c r="H45" s="5"/>
      <c r="I45" s="5">
        <v>10396736624</v>
      </c>
      <c r="J45" s="5"/>
      <c r="K45" s="5">
        <v>5460129</v>
      </c>
      <c r="L45" s="5"/>
      <c r="M45" s="5">
        <v>178569396547</v>
      </c>
      <c r="N45" s="5"/>
      <c r="O45" s="5">
        <v>156000490311</v>
      </c>
      <c r="P45" s="5"/>
      <c r="Q45" s="5">
        <v>22568906236</v>
      </c>
    </row>
    <row r="46" spans="1:17" ht="21" x14ac:dyDescent="0.2">
      <c r="A46" s="2" t="s">
        <v>92</v>
      </c>
      <c r="C46" s="5">
        <v>285748</v>
      </c>
      <c r="D46" s="5"/>
      <c r="E46" s="5">
        <v>14855699909</v>
      </c>
      <c r="F46" s="5"/>
      <c r="G46" s="5">
        <v>14915242251</v>
      </c>
      <c r="H46" s="5"/>
      <c r="I46" s="5">
        <v>-59542342</v>
      </c>
      <c r="J46" s="5"/>
      <c r="K46" s="5">
        <v>285748</v>
      </c>
      <c r="L46" s="5"/>
      <c r="M46" s="5">
        <v>14855699909</v>
      </c>
      <c r="N46" s="5"/>
      <c r="O46" s="5">
        <v>12040914030</v>
      </c>
      <c r="P46" s="5"/>
      <c r="Q46" s="5">
        <v>2814785879</v>
      </c>
    </row>
    <row r="47" spans="1:17" ht="21" x14ac:dyDescent="0.2">
      <c r="A47" s="2" t="s">
        <v>47</v>
      </c>
      <c r="C47" s="5">
        <v>125922877</v>
      </c>
      <c r="D47" s="5"/>
      <c r="E47" s="5">
        <v>349735138654</v>
      </c>
      <c r="F47" s="5"/>
      <c r="G47" s="5">
        <v>427414696115</v>
      </c>
      <c r="H47" s="5"/>
      <c r="I47" s="5">
        <v>-77679557461</v>
      </c>
      <c r="J47" s="5"/>
      <c r="K47" s="5">
        <v>125922877</v>
      </c>
      <c r="L47" s="5"/>
      <c r="M47" s="5">
        <v>349735138654</v>
      </c>
      <c r="N47" s="5"/>
      <c r="O47" s="5">
        <v>368443760626</v>
      </c>
      <c r="P47" s="5"/>
      <c r="Q47" s="5">
        <v>-18708621972</v>
      </c>
    </row>
    <row r="48" spans="1:17" ht="21" x14ac:dyDescent="0.2">
      <c r="A48" s="2" t="s">
        <v>88</v>
      </c>
      <c r="C48" s="5">
        <v>800000</v>
      </c>
      <c r="D48" s="5"/>
      <c r="E48" s="5">
        <v>11968362000</v>
      </c>
      <c r="F48" s="5"/>
      <c r="G48" s="5">
        <v>17188697431</v>
      </c>
      <c r="H48" s="5"/>
      <c r="I48" s="5">
        <v>-5220335431</v>
      </c>
      <c r="J48" s="5"/>
      <c r="K48" s="5">
        <v>800000</v>
      </c>
      <c r="L48" s="5"/>
      <c r="M48" s="5">
        <v>11968362000</v>
      </c>
      <c r="N48" s="5"/>
      <c r="O48" s="5">
        <v>10390225763</v>
      </c>
      <c r="P48" s="5"/>
      <c r="Q48" s="5">
        <v>1578136237</v>
      </c>
    </row>
    <row r="49" spans="1:17" ht="21" x14ac:dyDescent="0.2">
      <c r="A49" s="2" t="s">
        <v>84</v>
      </c>
      <c r="C49" s="5">
        <v>10633096</v>
      </c>
      <c r="D49" s="5"/>
      <c r="E49" s="5">
        <v>146603529323</v>
      </c>
      <c r="F49" s="5"/>
      <c r="G49" s="5">
        <v>171469877576</v>
      </c>
      <c r="H49" s="5"/>
      <c r="I49" s="5">
        <v>-24866348253</v>
      </c>
      <c r="J49" s="5"/>
      <c r="K49" s="5">
        <v>10633096</v>
      </c>
      <c r="L49" s="5"/>
      <c r="M49" s="5">
        <v>146603529323</v>
      </c>
      <c r="N49" s="5"/>
      <c r="O49" s="5">
        <v>176432833875</v>
      </c>
      <c r="P49" s="5"/>
      <c r="Q49" s="5">
        <v>-29829304552</v>
      </c>
    </row>
    <row r="50" spans="1:17" ht="21" x14ac:dyDescent="0.2">
      <c r="A50" s="2" t="s">
        <v>87</v>
      </c>
      <c r="C50" s="5">
        <v>250000</v>
      </c>
      <c r="D50" s="5"/>
      <c r="E50" s="5">
        <v>1930942125</v>
      </c>
      <c r="F50" s="5"/>
      <c r="G50" s="5">
        <v>2500035750</v>
      </c>
      <c r="H50" s="5"/>
      <c r="I50" s="5">
        <v>-569093625</v>
      </c>
      <c r="J50" s="5"/>
      <c r="K50" s="5">
        <v>250000</v>
      </c>
      <c r="L50" s="5"/>
      <c r="M50" s="5">
        <v>1930942125</v>
      </c>
      <c r="N50" s="5"/>
      <c r="O50" s="5">
        <v>1789373266</v>
      </c>
      <c r="P50" s="5"/>
      <c r="Q50" s="5">
        <v>141568859</v>
      </c>
    </row>
    <row r="51" spans="1:17" ht="21" x14ac:dyDescent="0.2">
      <c r="A51" s="2" t="s">
        <v>53</v>
      </c>
      <c r="C51" s="5">
        <v>4937329</v>
      </c>
      <c r="D51" s="5"/>
      <c r="E51" s="5">
        <v>378354011389</v>
      </c>
      <c r="F51" s="5"/>
      <c r="G51" s="5">
        <v>400481030256</v>
      </c>
      <c r="H51" s="5"/>
      <c r="I51" s="5">
        <v>-22127018867</v>
      </c>
      <c r="J51" s="5"/>
      <c r="K51" s="5">
        <v>4937329</v>
      </c>
      <c r="L51" s="5"/>
      <c r="M51" s="5">
        <v>378354011389</v>
      </c>
      <c r="N51" s="5"/>
      <c r="O51" s="5">
        <v>368116690721</v>
      </c>
      <c r="P51" s="5"/>
      <c r="Q51" s="5">
        <v>10237320668</v>
      </c>
    </row>
    <row r="52" spans="1:17" ht="21" x14ac:dyDescent="0.2">
      <c r="A52" s="2" t="s">
        <v>75</v>
      </c>
      <c r="C52" s="5">
        <v>56374331</v>
      </c>
      <c r="D52" s="5"/>
      <c r="E52" s="5">
        <v>606340938365</v>
      </c>
      <c r="F52" s="5"/>
      <c r="G52" s="5">
        <v>656763519893</v>
      </c>
      <c r="H52" s="5"/>
      <c r="I52" s="5">
        <v>-50422581528</v>
      </c>
      <c r="J52" s="5"/>
      <c r="K52" s="5">
        <v>56374331</v>
      </c>
      <c r="L52" s="5"/>
      <c r="M52" s="5">
        <v>606340938365</v>
      </c>
      <c r="N52" s="5"/>
      <c r="O52" s="5">
        <v>658127125296</v>
      </c>
      <c r="P52" s="5"/>
      <c r="Q52" s="5">
        <v>-51786186931</v>
      </c>
    </row>
    <row r="53" spans="1:17" ht="21.75" thickBot="1" x14ac:dyDescent="0.25">
      <c r="A53" s="2" t="s">
        <v>70</v>
      </c>
      <c r="C53" s="5">
        <v>3438467</v>
      </c>
      <c r="D53" s="5"/>
      <c r="E53" s="5">
        <v>89175831886</v>
      </c>
      <c r="F53" s="5"/>
      <c r="G53" s="5">
        <v>78472322893</v>
      </c>
      <c r="H53" s="5"/>
      <c r="I53" s="5">
        <v>10703508993</v>
      </c>
      <c r="J53" s="5"/>
      <c r="K53" s="5">
        <v>3438467</v>
      </c>
      <c r="L53" s="5"/>
      <c r="M53" s="5">
        <v>89175831886</v>
      </c>
      <c r="N53" s="5"/>
      <c r="O53" s="5">
        <v>72638442528</v>
      </c>
      <c r="P53" s="5"/>
      <c r="Q53" s="5">
        <v>16537389358</v>
      </c>
    </row>
    <row r="54" spans="1:17" s="15" customFormat="1" ht="21.75" thickBot="1" x14ac:dyDescent="0.25">
      <c r="E54" s="16">
        <f>SUM(E8:E53)</f>
        <v>10398334051637</v>
      </c>
      <c r="G54" s="16">
        <f>SUM(G8:G53)</f>
        <v>11246205886034</v>
      </c>
      <c r="I54" s="16">
        <f>SUM(I8:I53)</f>
        <v>-847871834397</v>
      </c>
      <c r="K54" s="15" t="s">
        <v>15</v>
      </c>
      <c r="M54" s="16">
        <f>SUM(M8:M53)</f>
        <v>10398334051637</v>
      </c>
      <c r="O54" s="16">
        <f>SUM(O8:O53)</f>
        <v>10104450235768</v>
      </c>
      <c r="Q54" s="16">
        <f>SUM(Q8:Q53)</f>
        <v>293883815869</v>
      </c>
    </row>
    <row r="55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2025-02-23T12:27:46Z</dcterms:modified>
</cp:coreProperties>
</file>