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k.pirzadeh\Desktop\پرتفو\140312\بخشی\"/>
    </mc:Choice>
  </mc:AlternateContent>
  <xr:revisionPtr revIDLastSave="0" documentId="13_ncr:1_{1F0022D8-41B8-4B4A-B464-9B242EFA70FC}" xr6:coauthVersionLast="47" xr6:coauthVersionMax="47" xr10:uidLastSave="{00000000-0000-0000-0000-000000000000}"/>
  <bookViews>
    <workbookView xWindow="-120" yWindow="-120" windowWidth="29040" windowHeight="15720" tabRatio="798" activeTab="1" xr2:uid="{421CB865-C381-41C8-96D1-36C6EC249D67}"/>
  </bookViews>
  <sheets>
    <sheet name="سهام" sheetId="1" r:id="rId1"/>
    <sheet name="سپرده" sheetId="2" r:id="rId2"/>
    <sheet name="درآمدها" sheetId="10" r:id="rId3"/>
    <sheet name="درآمد سرمایه‌گذاری در سهام" sheetId="7" r:id="rId4"/>
    <sheet name="درآمد سپرده بانکی" sheetId="8" r:id="rId5"/>
    <sheet name="سایر درآمدها" sheetId="9" r:id="rId6"/>
    <sheet name="درآمد سود سهام" sheetId="4" r:id="rId7"/>
    <sheet name="سود سپرده بانکی" sheetId="3" r:id="rId8"/>
    <sheet name="درآمد ناشی از فروش" sheetId="6" r:id="rId9"/>
    <sheet name="درآمد ناشی از تغییر قیمت اوراق" sheetId="5" r:id="rId10"/>
  </sheets>
  <definedNames>
    <definedName name="_xlnm._FilterDatabase" localSheetId="8" hidden="1">'درآمد ناشی از فروش'!$K$6:$Q$44</definedName>
    <definedName name="_xlnm._FilterDatabase" localSheetId="0" hidden="1">سهام!$A$6:$A$48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1" i="1" l="1"/>
  <c r="K8" i="4"/>
  <c r="Q11" i="4"/>
  <c r="S16" i="7"/>
  <c r="S24" i="7"/>
  <c r="S32" i="7"/>
  <c r="S40" i="7"/>
  <c r="S41" i="7"/>
  <c r="S42" i="7"/>
  <c r="S43" i="7"/>
  <c r="S46" i="7"/>
  <c r="S47" i="7"/>
  <c r="S48" i="7"/>
  <c r="S8" i="7"/>
  <c r="I14" i="7"/>
  <c r="I22" i="7"/>
  <c r="I30" i="7"/>
  <c r="I38" i="7"/>
  <c r="I40" i="7"/>
  <c r="I45" i="7"/>
  <c r="I46" i="7"/>
  <c r="I47" i="7"/>
  <c r="I48" i="7"/>
  <c r="I8" i="7"/>
  <c r="S45" i="7"/>
  <c r="S26" i="7"/>
  <c r="S34" i="7"/>
  <c r="S35" i="7"/>
  <c r="S44" i="7"/>
  <c r="I16" i="7"/>
  <c r="I24" i="7"/>
  <c r="I32" i="7"/>
  <c r="I34" i="7"/>
  <c r="I41" i="7"/>
  <c r="I42" i="7"/>
  <c r="I43" i="7"/>
  <c r="I33" i="7"/>
  <c r="S9" i="7"/>
  <c r="S10" i="7"/>
  <c r="S11" i="7"/>
  <c r="S12" i="7"/>
  <c r="S13" i="7"/>
  <c r="S14" i="7"/>
  <c r="S15" i="7"/>
  <c r="S17" i="7"/>
  <c r="S18" i="7"/>
  <c r="S19" i="7"/>
  <c r="S20" i="7"/>
  <c r="S21" i="7"/>
  <c r="S22" i="7"/>
  <c r="S23" i="7"/>
  <c r="S25" i="7"/>
  <c r="S27" i="7"/>
  <c r="S28" i="7"/>
  <c r="S29" i="7"/>
  <c r="S30" i="7"/>
  <c r="S31" i="7"/>
  <c r="S33" i="7"/>
  <c r="S36" i="7"/>
  <c r="S37" i="7"/>
  <c r="S38" i="7"/>
  <c r="S39" i="7"/>
  <c r="I9" i="7"/>
  <c r="I10" i="7"/>
  <c r="I11" i="7"/>
  <c r="I12" i="7"/>
  <c r="I13" i="7"/>
  <c r="I15" i="7"/>
  <c r="I17" i="7"/>
  <c r="I18" i="7"/>
  <c r="I19" i="7"/>
  <c r="I20" i="7"/>
  <c r="I21" i="7"/>
  <c r="I23" i="7"/>
  <c r="I25" i="7"/>
  <c r="I26" i="7"/>
  <c r="I27" i="7"/>
  <c r="I28" i="7"/>
  <c r="I29" i="7"/>
  <c r="I31" i="7"/>
  <c r="I35" i="7"/>
  <c r="I36" i="7"/>
  <c r="I37" i="7"/>
  <c r="I39" i="7"/>
  <c r="I44" i="7"/>
  <c r="S9" i="4"/>
  <c r="S10" i="4"/>
  <c r="S8" i="4"/>
  <c r="O9" i="4"/>
  <c r="O11" i="4" s="1"/>
  <c r="O8" i="4"/>
  <c r="M9" i="4"/>
  <c r="M10" i="4"/>
  <c r="M8" i="4"/>
  <c r="I9" i="4"/>
  <c r="I8" i="4"/>
  <c r="S11" i="4"/>
  <c r="K11" i="4"/>
  <c r="M9" i="3"/>
  <c r="I9" i="8" s="1"/>
  <c r="M8" i="3"/>
  <c r="I8" i="8" s="1"/>
  <c r="E9" i="8"/>
  <c r="E8" i="8"/>
  <c r="I10" i="3"/>
  <c r="M11" i="4" l="1"/>
  <c r="I11" i="4"/>
  <c r="C9" i="10"/>
  <c r="M47" i="5"/>
  <c r="A4" i="2"/>
  <c r="Y48" i="1"/>
  <c r="M49" i="7"/>
  <c r="C49" i="7"/>
  <c r="G9" i="3"/>
  <c r="G8" i="3"/>
  <c r="I9" i="2"/>
  <c r="I8" i="2"/>
  <c r="E48" i="1"/>
  <c r="G48" i="1"/>
  <c r="A4" i="5"/>
  <c r="A4" i="6"/>
  <c r="A4" i="3"/>
  <c r="A4" i="4"/>
  <c r="A4" i="9"/>
  <c r="A4" i="8"/>
  <c r="A4" i="7"/>
  <c r="A4" i="10"/>
  <c r="A2" i="5"/>
  <c r="A2" i="6"/>
  <c r="A2" i="3"/>
  <c r="A2" i="4"/>
  <c r="A2" i="9"/>
  <c r="A2" i="8"/>
  <c r="A2" i="7"/>
  <c r="A2" i="10"/>
  <c r="A2" i="2"/>
  <c r="M10" i="3"/>
  <c r="K10" i="3"/>
  <c r="E10" i="3"/>
  <c r="C10" i="3"/>
  <c r="I10" i="8"/>
  <c r="K8" i="8" s="1"/>
  <c r="E10" i="8"/>
  <c r="G9" i="8" s="1"/>
  <c r="E10" i="2"/>
  <c r="C8" i="10" l="1"/>
  <c r="I10" i="2"/>
  <c r="G47" i="5"/>
  <c r="O47" i="5"/>
  <c r="O44" i="6"/>
  <c r="M44" i="6"/>
  <c r="Q44" i="6"/>
  <c r="G44" i="6"/>
  <c r="I44" i="6"/>
  <c r="W48" i="1"/>
  <c r="G10" i="10"/>
  <c r="Q47" i="5"/>
  <c r="I47" i="5"/>
  <c r="G10" i="3"/>
  <c r="O48" i="1"/>
  <c r="K48" i="1"/>
  <c r="U48" i="1"/>
  <c r="K9" i="8"/>
  <c r="K10" i="8" s="1"/>
  <c r="G8" i="8"/>
  <c r="G10" i="8" s="1"/>
  <c r="R15" i="4"/>
  <c r="E9" i="9"/>
  <c r="C9" i="9"/>
  <c r="G10" i="2"/>
  <c r="C10" i="2"/>
  <c r="O49" i="7" l="1"/>
  <c r="Q49" i="7"/>
  <c r="E49" i="7"/>
  <c r="G49" i="7"/>
  <c r="E47" i="5"/>
  <c r="E44" i="6"/>
  <c r="K10" i="2"/>
  <c r="I49" i="7" l="1"/>
  <c r="S49" i="7"/>
  <c r="U45" i="7" l="1"/>
  <c r="U46" i="7"/>
  <c r="K46" i="7"/>
  <c r="K45" i="7"/>
  <c r="K41" i="7"/>
  <c r="K48" i="7"/>
  <c r="K43" i="7"/>
  <c r="K40" i="7"/>
  <c r="K42" i="7"/>
  <c r="K39" i="7"/>
  <c r="K38" i="7"/>
  <c r="K36" i="7"/>
  <c r="K47" i="7"/>
  <c r="K37" i="7"/>
  <c r="K44" i="7"/>
  <c r="U17" i="7"/>
  <c r="U14" i="7"/>
  <c r="U18" i="7"/>
  <c r="U22" i="7"/>
  <c r="U26" i="7"/>
  <c r="U30" i="7"/>
  <c r="U34" i="7"/>
  <c r="U38" i="7"/>
  <c r="U42" i="7"/>
  <c r="U48" i="7"/>
  <c r="U29" i="7"/>
  <c r="U47" i="7"/>
  <c r="U8" i="7"/>
  <c r="U11" i="7"/>
  <c r="U15" i="7"/>
  <c r="U19" i="7"/>
  <c r="U23" i="7"/>
  <c r="U27" i="7"/>
  <c r="U31" i="7"/>
  <c r="U35" i="7"/>
  <c r="U39" i="7"/>
  <c r="U43" i="7"/>
  <c r="U13" i="7"/>
  <c r="U25" i="7"/>
  <c r="U37" i="7"/>
  <c r="U41" i="7"/>
  <c r="U12" i="7"/>
  <c r="U16" i="7"/>
  <c r="U20" i="7"/>
  <c r="U24" i="7"/>
  <c r="U28" i="7"/>
  <c r="U32" i="7"/>
  <c r="U36" i="7"/>
  <c r="U40" i="7"/>
  <c r="U44" i="7"/>
  <c r="U9" i="7"/>
  <c r="U21" i="7"/>
  <c r="U33" i="7"/>
  <c r="U10" i="7"/>
  <c r="K28" i="7"/>
  <c r="K21" i="7"/>
  <c r="K14" i="7"/>
  <c r="K22" i="7"/>
  <c r="K30" i="7"/>
  <c r="K15" i="7"/>
  <c r="K23" i="7"/>
  <c r="K31" i="7"/>
  <c r="K8" i="7"/>
  <c r="K10" i="7"/>
  <c r="K12" i="7"/>
  <c r="K29" i="7"/>
  <c r="K9" i="7"/>
  <c r="K17" i="7"/>
  <c r="K25" i="7"/>
  <c r="K33" i="7"/>
  <c r="K20" i="7"/>
  <c r="K13" i="7"/>
  <c r="K19" i="7"/>
  <c r="K34" i="7"/>
  <c r="K24" i="7"/>
  <c r="K32" i="7"/>
  <c r="K26" i="7"/>
  <c r="K16" i="7"/>
  <c r="K11" i="7"/>
  <c r="K35" i="7"/>
  <c r="K18" i="7"/>
  <c r="K27" i="7"/>
  <c r="C7" i="10"/>
  <c r="C10" i="10" s="1"/>
  <c r="E9" i="10" s="1"/>
  <c r="E7" i="10" l="1"/>
  <c r="E8" i="10"/>
  <c r="U49" i="7"/>
  <c r="K49" i="7"/>
  <c r="E10" i="10" l="1"/>
</calcChain>
</file>

<file path=xl/sharedStrings.xml><?xml version="1.0" encoding="utf-8"?>
<sst xmlns="http://schemas.openxmlformats.org/spreadsheetml/2006/main" count="821" uniqueCount="118">
  <si>
    <t>صندوق سرمایه‌گذاری بخشی صنایع مفید</t>
  </si>
  <si>
    <t>صورت وضعیت پورتفوی</t>
  </si>
  <si>
    <t>برای ماه منتهی به 1403/09/30</t>
  </si>
  <si>
    <t>نام شرکت</t>
  </si>
  <si>
    <t>1403/08/30</t>
  </si>
  <si>
    <t>تغییرات طی دوره</t>
  </si>
  <si>
    <t>1403/09/30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</si>
  <si>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</si>
  <si>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</si>
  <si>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</si>
  <si>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</si>
  <si>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</si>
  <si>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</si>
  <si>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</si>
  <si>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</si>
  <si>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تولیدی چدن سازان</t>
  </si>
  <si>
    <t>شمش طلا</t>
  </si>
  <si>
    <t>کانی کربن طبس</t>
  </si>
  <si>
    <t/>
  </si>
  <si>
    <t>برای ماه منتهی به 1403/08/30</t>
  </si>
  <si>
    <t>4-1- سرمایه‌گذاری در  سپرده‌ بانکی</t>
  </si>
  <si>
    <t>سپرده</t>
  </si>
  <si>
    <t>مبلغ</t>
  </si>
  <si>
    <t>افزایش</t>
  </si>
  <si>
    <t>کاهش</t>
  </si>
  <si>
    <t>درصد به کل دارایی‌ها</t>
  </si>
  <si>
    <t>بانک خاورمیانه آفریقا</t>
  </si>
  <si>
    <t>بانک پاسارگاد هفت تیر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</si>
  <si>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</si>
  <si>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</si>
  <si>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</si>
  <si>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</si>
  <si>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</si>
  <si>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درآمد سود</t>
  </si>
  <si>
    <t>هزینه تنزیل</t>
  </si>
  <si>
    <t>خالص درآمد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</si>
  <si>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</si>
  <si>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</si>
  <si>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</si>
  <si>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</si>
  <si>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</si>
  <si>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</si>
  <si>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</si>
  <si>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</si>
  <si>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</si>
  <si>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</si>
  <si>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</si>
  <si>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</si>
  <si>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</si>
  <si>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</si>
  <si>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نام سپرده بانکی</t>
  </si>
  <si>
    <t>نام سپرده</t>
  </si>
  <si>
    <t>شماره حساب</t>
  </si>
  <si>
    <t>سود سپرده بانکی و گواهی سپرده</t>
  </si>
  <si>
    <t>درصد سود به میانگین سپرده</t>
  </si>
  <si>
    <t>سایر درآمدها</t>
  </si>
  <si>
    <t>سرمایه‌گذاری در سهام</t>
  </si>
  <si>
    <t>درآمد سپرده بانکی</t>
  </si>
  <si>
    <t>سایپا دیزل</t>
  </si>
  <si>
    <t>پارس خودرو</t>
  </si>
  <si>
    <t>ایران خودرو دیزل</t>
  </si>
  <si>
    <t>پارس فنر</t>
  </si>
  <si>
    <t>سایپا</t>
  </si>
  <si>
    <t>چرخشگر</t>
  </si>
  <si>
    <t>تولیدمحورخودرو</t>
  </si>
  <si>
    <t>ایرکا پارت صنعت</t>
  </si>
  <si>
    <t>قطعات‌ اتومبیل‌ ایران‌</t>
  </si>
  <si>
    <t>زامیاد</t>
  </si>
  <si>
    <t>فنرسازی‌خاور</t>
  </si>
  <si>
    <t>ایران‌ خودرو</t>
  </si>
  <si>
    <t>رینگ‌سازی‌مشهد</t>
  </si>
  <si>
    <t>لنت‌ ترمزایران‌</t>
  </si>
  <si>
    <t>الکتریک‌ خودرو شرق‌</t>
  </si>
  <si>
    <t>لیزینگ رایان‌ سایپا</t>
  </si>
  <si>
    <t>رادیاتور ایران‌</t>
  </si>
  <si>
    <t>موتورسازان‌تراکتورسازی‌ایران‌</t>
  </si>
  <si>
    <t>داروسازی‌ کوثر</t>
  </si>
  <si>
    <t>گسترش‌سرمایه‌گذاری‌ایران‌خودرو</t>
  </si>
  <si>
    <t>بهمن  دیزل</t>
  </si>
  <si>
    <t>گروه‌بهمن‌</t>
  </si>
  <si>
    <t>بهمن دیزل</t>
  </si>
  <si>
    <t>100910810707075653</t>
  </si>
  <si>
    <t>207-8100-16555555-2</t>
  </si>
  <si>
    <t>صندوق سرمایه‌گذاری بخشی صنایع مفید - خودران</t>
  </si>
  <si>
    <t>توسعه نیشکر و  صنایع جانبی</t>
  </si>
  <si>
    <t>دارویی و نهاده های زاگرس دارو</t>
  </si>
  <si>
    <t>سیمان‌ تهران‌</t>
  </si>
  <si>
    <t>صنایع ارتباطی آوا</t>
  </si>
  <si>
    <t>مدیریت نیروگاهی ایرانیان مپنا</t>
  </si>
  <si>
    <t>نساجی بابکان</t>
  </si>
  <si>
    <t>سایر درآمد ها</t>
  </si>
  <si>
    <t>سرمایه‌گذاری‌ رنا(هلدینگ‌)</t>
  </si>
  <si>
    <t>توسعه نیشکر و صنایع جانبی</t>
  </si>
  <si>
    <t>1403/11/30</t>
  </si>
  <si>
    <t>اخشان خراسان</t>
  </si>
  <si>
    <t>تولید انرژی برق شمس پاسارگاد</t>
  </si>
  <si>
    <t>صنایع الکترونیک مادیران</t>
  </si>
  <si>
    <t>برای ماه منتهی به 1403/12/30</t>
  </si>
  <si>
    <t>آلومینیوم‌ایران‌</t>
  </si>
  <si>
    <t>ایران  خودرو</t>
  </si>
  <si>
    <t>داروسازی  کوثر</t>
  </si>
  <si>
    <t>ریخته گری  تراکتورسازی  ایران</t>
  </si>
  <si>
    <t>سرمایه گذاری  رنا(هلدینگ</t>
  </si>
  <si>
    <t>سرمایه گذاری  سایپا</t>
  </si>
  <si>
    <t>صنایع ریخته گری ایران</t>
  </si>
  <si>
    <t>فنرسازی زر</t>
  </si>
  <si>
    <t>لنت  ترمزایران</t>
  </si>
  <si>
    <t>لیزینگ رایان  سایپا</t>
  </si>
  <si>
    <t>مهرمام میهن</t>
  </si>
  <si>
    <t>1403/12/30</t>
  </si>
  <si>
    <t>-</t>
  </si>
  <si>
    <t>1403/12/20</t>
  </si>
  <si>
    <t>1403/12/22</t>
  </si>
  <si>
    <t>سرمایه گذاری سایپا</t>
  </si>
  <si>
    <t>سرمایه گذاری رنا(هلدینگ</t>
  </si>
  <si>
    <t>ریخته گری تراکتورسازی ایران</t>
  </si>
  <si>
    <t>فنرسازی ‌زر</t>
  </si>
  <si>
    <t>فنرسازی‌ زر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</si>
</sst>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-;\(#,##0\)"/>
  </numFmts>
  <fonts count="13" x14ac:knownFonts="1"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2"/>
      <name val="B Nazanin"/>
      <charset val="178"/>
    </font>
    <font>
      <b/>
      <sz val="16"/>
      <color rgb="FF000000"/>
      <name val="B Nazanin"/>
      <charset val="178"/>
    </font>
    <font>
      <b/>
      <sz val="12"/>
      <name val="B Nazanin"/>
      <charset val="178"/>
    </font>
    <font>
      <sz val="11"/>
      <name val="Calibri"/>
      <family val="2"/>
    </font>
    <font>
      <b/>
      <sz val="14"/>
      <color rgb="FF000000"/>
      <name val="B Nazanin"/>
      <charset val="178"/>
    </font>
    <font>
      <sz val="14"/>
      <name val="B Nazanin"/>
      <charset val="178"/>
    </font>
    <font>
      <b/>
      <sz val="12"/>
      <color rgb="FF0062AC"/>
      <name val="B Titr"/>
      <charset val="178"/>
    </font>
    <font>
      <b/>
      <sz val="14"/>
      <name val="B Nazanin"/>
      <charset val="178"/>
    </font>
    <font>
      <sz val="11"/>
      <name val="Calibri"/>
      <family val="2"/>
    </font>
    <font>
      <sz val="10"/>
      <color rgb="FF000000"/>
      <name val="IRANSans"/>
      <family val="2"/>
    </font>
    <font>
      <b/>
      <sz val="10"/>
      <color rgb="FF000000"/>
      <name val="IRANSans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10" fillId="0" borderId="0"/>
  </cellStyleXfs>
  <cellXfs count="71">
    <xf numFmtId="0" fontId="0" fillId="0" borderId="0" xfId="0"/>
    <xf numFmtId="10" fontId="2" fillId="0" borderId="0" xfId="1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2" applyFont="1" applyFill="1" applyAlignment="1">
      <alignment horizontal="center" vertical="center"/>
    </xf>
    <xf numFmtId="0" fontId="2" fillId="0" borderId="0" xfId="2" applyFont="1" applyFill="1" applyAlignment="1">
      <alignment horizontal="center" vertical="center"/>
    </xf>
    <xf numFmtId="3" fontId="2" fillId="0" borderId="0" xfId="2" applyNumberFormat="1" applyFont="1" applyFill="1" applyAlignment="1">
      <alignment horizontal="center" vertical="center"/>
    </xf>
    <xf numFmtId="0" fontId="2" fillId="0" borderId="0" xfId="4" applyFont="1" applyFill="1" applyAlignment="1">
      <alignment horizontal="center" vertical="center"/>
    </xf>
    <xf numFmtId="164" fontId="2" fillId="0" borderId="0" xfId="4" applyNumberFormat="1" applyFont="1" applyFill="1" applyAlignment="1">
      <alignment horizontal="center" vertical="center"/>
    </xf>
    <xf numFmtId="164" fontId="2" fillId="0" borderId="0" xfId="0" applyNumberFormat="1" applyFont="1" applyFill="1" applyAlignment="1">
      <alignment horizontal="center" vertical="center"/>
    </xf>
    <xf numFmtId="164" fontId="4" fillId="0" borderId="0" xfId="2" applyNumberFormat="1" applyFont="1" applyFill="1" applyAlignment="1">
      <alignment horizontal="center" vertical="center"/>
    </xf>
    <xf numFmtId="3" fontId="4" fillId="0" borderId="2" xfId="0" applyNumberFormat="1" applyFont="1" applyFill="1" applyBorder="1" applyAlignment="1">
      <alignment horizontal="center" vertical="center"/>
    </xf>
    <xf numFmtId="0" fontId="3" fillId="0" borderId="1" xfId="2" applyFont="1" applyFill="1" applyBorder="1" applyAlignment="1">
      <alignment horizontal="center" vertical="center"/>
    </xf>
    <xf numFmtId="0" fontId="2" fillId="0" borderId="0" xfId="2" applyFont="1" applyFill="1"/>
    <xf numFmtId="3" fontId="4" fillId="0" borderId="2" xfId="2" applyNumberFormat="1" applyFont="1" applyFill="1" applyBorder="1" applyAlignment="1">
      <alignment horizontal="center" vertical="center"/>
    </xf>
    <xf numFmtId="164" fontId="4" fillId="0" borderId="0" xfId="0" applyNumberFormat="1" applyFont="1" applyFill="1" applyAlignment="1">
      <alignment horizontal="center" vertical="center"/>
    </xf>
    <xf numFmtId="10" fontId="4" fillId="0" borderId="2" xfId="1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4" applyFont="1" applyFill="1" applyBorder="1" applyAlignment="1">
      <alignment horizontal="center" vertical="center"/>
    </xf>
    <xf numFmtId="0" fontId="4" fillId="0" borderId="0" xfId="2" applyFont="1" applyFill="1" applyAlignment="1">
      <alignment horizontal="center"/>
    </xf>
    <xf numFmtId="164" fontId="2" fillId="0" borderId="0" xfId="2" applyNumberFormat="1" applyFont="1" applyFill="1" applyAlignment="1">
      <alignment horizontal="center" vertical="center"/>
    </xf>
    <xf numFmtId="0" fontId="2" fillId="0" borderId="0" xfId="2" applyFont="1" applyFill="1" applyAlignment="1">
      <alignment horizontal="center"/>
    </xf>
    <xf numFmtId="9" fontId="4" fillId="0" borderId="2" xfId="1" applyFont="1" applyFill="1" applyBorder="1" applyAlignment="1">
      <alignment horizontal="center" vertical="center"/>
    </xf>
    <xf numFmtId="0" fontId="4" fillId="0" borderId="0" xfId="4" applyFont="1" applyFill="1" applyAlignment="1">
      <alignment horizontal="center" vertical="center"/>
    </xf>
    <xf numFmtId="3" fontId="4" fillId="0" borderId="2" xfId="4" applyNumberFormat="1" applyFont="1" applyFill="1" applyBorder="1" applyAlignment="1">
      <alignment horizontal="center" vertical="center"/>
    </xf>
    <xf numFmtId="164" fontId="4" fillId="0" borderId="2" xfId="4" applyNumberFormat="1" applyFont="1" applyFill="1" applyBorder="1" applyAlignment="1">
      <alignment horizontal="center" vertical="center"/>
    </xf>
    <xf numFmtId="0" fontId="7" fillId="0" borderId="0" xfId="4" applyFont="1" applyFill="1" applyAlignment="1">
      <alignment horizontal="center" vertical="center"/>
    </xf>
    <xf numFmtId="0" fontId="6" fillId="0" borderId="1" xfId="4" applyFont="1" applyFill="1" applyBorder="1" applyAlignment="1">
      <alignment horizontal="center" vertical="center"/>
    </xf>
    <xf numFmtId="0" fontId="9" fillId="0" borderId="0" xfId="4" applyFont="1" applyFill="1" applyAlignment="1">
      <alignment horizontal="right" vertical="center"/>
    </xf>
    <xf numFmtId="164" fontId="7" fillId="0" borderId="0" xfId="4" applyNumberFormat="1" applyFont="1" applyFill="1" applyAlignment="1">
      <alignment horizontal="center" vertical="center"/>
    </xf>
    <xf numFmtId="3" fontId="7" fillId="0" borderId="0" xfId="4" applyNumberFormat="1" applyFont="1" applyFill="1" applyAlignment="1">
      <alignment horizontal="center" vertical="center"/>
    </xf>
    <xf numFmtId="0" fontId="9" fillId="0" borderId="0" xfId="0" applyFont="1" applyFill="1" applyAlignment="1">
      <alignment horizontal="right" vertical="center"/>
    </xf>
    <xf numFmtId="0" fontId="7" fillId="0" borderId="0" xfId="0" applyFont="1" applyFill="1" applyAlignment="1">
      <alignment horizontal="center" vertical="center"/>
    </xf>
    <xf numFmtId="164" fontId="7" fillId="0" borderId="0" xfId="0" applyNumberFormat="1" applyFont="1" applyFill="1" applyAlignment="1">
      <alignment horizontal="center" vertical="center"/>
    </xf>
    <xf numFmtId="0" fontId="9" fillId="0" borderId="0" xfId="4" applyFont="1" applyFill="1" applyAlignment="1">
      <alignment horizontal="center" vertical="center"/>
    </xf>
    <xf numFmtId="3" fontId="9" fillId="0" borderId="2" xfId="4" applyNumberFormat="1" applyFont="1" applyFill="1" applyBorder="1" applyAlignment="1">
      <alignment horizontal="center" vertical="center"/>
    </xf>
    <xf numFmtId="164" fontId="9" fillId="0" borderId="2" xfId="4" applyNumberFormat="1" applyFont="1" applyFill="1" applyBorder="1" applyAlignment="1">
      <alignment horizontal="center" vertical="center"/>
    </xf>
    <xf numFmtId="3" fontId="9" fillId="0" borderId="0" xfId="4" applyNumberFormat="1" applyFont="1" applyFill="1" applyAlignment="1">
      <alignment horizontal="center" vertical="center"/>
    </xf>
    <xf numFmtId="164" fontId="9" fillId="0" borderId="0" xfId="4" applyNumberFormat="1" applyFont="1" applyFill="1" applyAlignment="1">
      <alignment horizontal="center" vertical="center"/>
    </xf>
    <xf numFmtId="0" fontId="9" fillId="0" borderId="0" xfId="2" applyFont="1" applyFill="1" applyAlignment="1">
      <alignment horizontal="center" vertical="center"/>
    </xf>
    <xf numFmtId="0" fontId="7" fillId="0" borderId="0" xfId="2" applyFont="1" applyFill="1" applyAlignment="1">
      <alignment horizontal="center" vertical="center"/>
    </xf>
    <xf numFmtId="3" fontId="7" fillId="0" borderId="0" xfId="2" applyNumberFormat="1" applyFont="1" applyFill="1" applyAlignment="1">
      <alignment horizontal="center" vertical="center"/>
    </xf>
    <xf numFmtId="3" fontId="9" fillId="0" borderId="2" xfId="2" applyNumberFormat="1" applyFont="1" applyFill="1" applyBorder="1" applyAlignment="1">
      <alignment horizontal="center" vertical="center"/>
    </xf>
    <xf numFmtId="9" fontId="2" fillId="0" borderId="0" xfId="1" applyNumberFormat="1" applyFont="1" applyFill="1" applyAlignment="1">
      <alignment horizontal="center" vertical="center"/>
    </xf>
    <xf numFmtId="9" fontId="2" fillId="0" borderId="3" xfId="1" applyNumberFormat="1" applyFont="1" applyFill="1" applyBorder="1" applyAlignment="1">
      <alignment horizontal="center" vertical="center"/>
    </xf>
    <xf numFmtId="9" fontId="4" fillId="0" borderId="4" xfId="2" applyNumberFormat="1" applyFont="1" applyFill="1" applyBorder="1" applyAlignment="1">
      <alignment horizontal="center" vertical="center"/>
    </xf>
    <xf numFmtId="9" fontId="4" fillId="0" borderId="2" xfId="2" applyNumberFormat="1" applyFont="1" applyFill="1" applyBorder="1" applyAlignment="1">
      <alignment horizontal="center" vertical="center"/>
    </xf>
    <xf numFmtId="3" fontId="2" fillId="0" borderId="0" xfId="2" applyNumberFormat="1" applyFont="1" applyFill="1"/>
    <xf numFmtId="3" fontId="12" fillId="0" borderId="0" xfId="0" applyNumberFormat="1" applyFont="1" applyFill="1"/>
    <xf numFmtId="3" fontId="11" fillId="0" borderId="0" xfId="0" applyNumberFormat="1" applyFont="1" applyFill="1"/>
    <xf numFmtId="0" fontId="2" fillId="0" borderId="0" xfId="2" applyFont="1" applyFill="1" applyBorder="1"/>
    <xf numFmtId="0" fontId="6" fillId="0" borderId="1" xfId="2" applyFont="1" applyFill="1" applyBorder="1" applyAlignment="1">
      <alignment horizontal="center" vertical="center"/>
    </xf>
    <xf numFmtId="10" fontId="7" fillId="0" borderId="0" xfId="3" applyNumberFormat="1" applyFont="1" applyFill="1" applyAlignment="1">
      <alignment horizontal="center" vertical="center"/>
    </xf>
    <xf numFmtId="10" fontId="9" fillId="0" borderId="2" xfId="2" applyNumberFormat="1" applyFont="1" applyFill="1" applyBorder="1" applyAlignment="1">
      <alignment horizontal="center" vertical="center"/>
    </xf>
    <xf numFmtId="0" fontId="3" fillId="0" borderId="1" xfId="2" applyFont="1" applyFill="1" applyBorder="1" applyAlignment="1">
      <alignment horizontal="center" vertical="center"/>
    </xf>
    <xf numFmtId="0" fontId="2" fillId="0" borderId="0" xfId="4" applyFont="1" applyFill="1" applyAlignment="1">
      <alignment horizontal="center" vertical="center"/>
    </xf>
    <xf numFmtId="164" fontId="4" fillId="0" borderId="2" xfId="2" applyNumberFormat="1" applyFont="1" applyFill="1" applyBorder="1" applyAlignment="1">
      <alignment horizontal="center" vertical="center"/>
    </xf>
    <xf numFmtId="3" fontId="12" fillId="0" borderId="0" xfId="0" applyNumberFormat="1" applyFont="1"/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6" fillId="0" borderId="0" xfId="2" applyFont="1" applyFill="1" applyAlignment="1">
      <alignment horizontal="center" vertical="center"/>
    </xf>
    <xf numFmtId="0" fontId="8" fillId="0" borderId="0" xfId="2" applyFont="1" applyFill="1" applyAlignment="1">
      <alignment horizontal="right" vertical="center" readingOrder="2"/>
    </xf>
    <xf numFmtId="0" fontId="6" fillId="0" borderId="1" xfId="2" applyFont="1" applyFill="1" applyBorder="1" applyAlignment="1">
      <alignment horizontal="center" vertical="center"/>
    </xf>
    <xf numFmtId="0" fontId="3" fillId="0" borderId="0" xfId="2" applyFont="1" applyFill="1" applyAlignment="1">
      <alignment horizontal="center" vertical="center"/>
    </xf>
    <xf numFmtId="0" fontId="3" fillId="0" borderId="1" xfId="2" applyFont="1" applyFill="1" applyBorder="1" applyAlignment="1">
      <alignment horizontal="center" vertical="center"/>
    </xf>
    <xf numFmtId="0" fontId="6" fillId="0" borderId="0" xfId="4" applyFont="1" applyFill="1" applyAlignment="1">
      <alignment horizontal="center" vertical="center"/>
    </xf>
    <xf numFmtId="0" fontId="6" fillId="0" borderId="0" xfId="4" applyFont="1" applyFill="1" applyBorder="1" applyAlignment="1">
      <alignment horizontal="center" vertical="center"/>
    </xf>
    <xf numFmtId="0" fontId="6" fillId="0" borderId="1" xfId="4" applyFont="1" applyFill="1" applyBorder="1" applyAlignment="1">
      <alignment horizontal="center" vertical="center"/>
    </xf>
    <xf numFmtId="0" fontId="2" fillId="0" borderId="0" xfId="4" applyFont="1" applyFill="1" applyAlignment="1">
      <alignment horizontal="center" vertical="center"/>
    </xf>
    <xf numFmtId="0" fontId="3" fillId="0" borderId="0" xfId="4" applyFont="1" applyFill="1" applyAlignment="1">
      <alignment horizontal="center" vertical="center"/>
    </xf>
    <xf numFmtId="0" fontId="3" fillId="0" borderId="1" xfId="4" applyFont="1" applyFill="1" applyBorder="1" applyAlignment="1">
      <alignment horizontal="center" vertical="center"/>
    </xf>
  </cellXfs>
  <cellStyles count="5">
    <cellStyle name="Normal" xfId="0" builtinId="0"/>
    <cellStyle name="Normal 2" xfId="2" xr:uid="{1E1A8E3D-5E24-4E1B-BAB4-684E8467DDA8}"/>
    <cellStyle name="Normal 3" xfId="4" xr:uid="{38526843-7C31-453D-8E06-42284C53B56D}"/>
    <cellStyle name="Percent" xfId="1" builtinId="5"/>
    <cellStyle name="Percent 2" xfId="3" xr:uid="{939923A2-5A58-4323-BED6-7D01AB1F4A9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3842E2-5677-49C4-BA68-30F9F76D9B3C}">
  <dimension ref="A2:AB49"/>
  <sheetViews>
    <sheetView rightToLeft="1" zoomScale="70" zoomScaleNormal="70" workbookViewId="0">
      <selection activeCell="U9" sqref="U9"/>
    </sheetView>
  </sheetViews>
  <sheetFormatPr defaultRowHeight="18.75" x14ac:dyDescent="0.2"/>
  <cols>
    <col min="1" max="1" width="28.375" style="2" bestFit="1" customWidth="1"/>
    <col min="2" max="2" width="0.875" style="2" customWidth="1"/>
    <col min="3" max="3" width="16.625" style="2" customWidth="1"/>
    <col min="4" max="4" width="0.875" style="2" customWidth="1"/>
    <col min="5" max="5" width="20.125" style="2" customWidth="1"/>
    <col min="6" max="6" width="0.875" style="2" customWidth="1"/>
    <col min="7" max="7" width="22.75" style="2" customWidth="1"/>
    <col min="8" max="8" width="0.875" style="2" customWidth="1"/>
    <col min="9" max="9" width="16.625" style="2" customWidth="1"/>
    <col min="10" max="10" width="0.875" style="2" customWidth="1"/>
    <col min="11" max="11" width="19.25" style="2" customWidth="1"/>
    <col min="12" max="12" width="0.875" style="2" customWidth="1"/>
    <col min="13" max="13" width="16.625" style="2" customWidth="1"/>
    <col min="14" max="14" width="0.875" style="2" customWidth="1"/>
    <col min="15" max="15" width="19.25" style="2" customWidth="1"/>
    <col min="16" max="16" width="0.875" style="2" customWidth="1"/>
    <col min="17" max="17" width="16.625" style="2" customWidth="1"/>
    <col min="18" max="18" width="0.875" style="2" customWidth="1"/>
    <col min="19" max="19" width="15.75" style="2" customWidth="1"/>
    <col min="20" max="20" width="0.875" style="2" customWidth="1"/>
    <col min="21" max="21" width="20.125" style="2" customWidth="1"/>
    <col min="22" max="22" width="0.875" style="2" customWidth="1"/>
    <col min="23" max="23" width="22.75" style="2" customWidth="1"/>
    <col min="24" max="24" width="0.875" style="2" customWidth="1"/>
    <col min="25" max="25" width="29.875" style="2" bestFit="1" customWidth="1"/>
    <col min="26" max="26" width="0.875" style="2" customWidth="1"/>
    <col min="27" max="27" width="10.25" style="2" bestFit="1" customWidth="1"/>
    <col min="28" max="16384" width="9" style="2"/>
  </cols>
  <sheetData>
    <row r="2" spans="1:27" ht="26.25" x14ac:dyDescent="0.2">
      <c r="A2" s="59" t="s">
        <v>83</v>
      </c>
      <c r="B2" s="59" t="s">
        <v>0</v>
      </c>
      <c r="C2" s="59" t="s">
        <v>0</v>
      </c>
      <c r="D2" s="59" t="s">
        <v>0</v>
      </c>
      <c r="E2" s="59" t="s">
        <v>0</v>
      </c>
      <c r="F2" s="59" t="s">
        <v>0</v>
      </c>
      <c r="G2" s="59" t="s">
        <v>0</v>
      </c>
      <c r="H2" s="59" t="s">
        <v>0</v>
      </c>
      <c r="I2" s="59" t="s">
        <v>0</v>
      </c>
      <c r="J2" s="59" t="s">
        <v>0</v>
      </c>
      <c r="K2" s="59" t="s">
        <v>0</v>
      </c>
      <c r="L2" s="59" t="s">
        <v>0</v>
      </c>
      <c r="M2" s="59" t="s">
        <v>0</v>
      </c>
      <c r="N2" s="59" t="s">
        <v>0</v>
      </c>
      <c r="O2" s="59" t="s">
        <v>0</v>
      </c>
      <c r="P2" s="59" t="s">
        <v>0</v>
      </c>
      <c r="Q2" s="59" t="s">
        <v>0</v>
      </c>
      <c r="R2" s="59" t="s">
        <v>0</v>
      </c>
      <c r="S2" s="59" t="s">
        <v>0</v>
      </c>
      <c r="T2" s="59" t="s">
        <v>0</v>
      </c>
      <c r="U2" s="59" t="s">
        <v>0</v>
      </c>
      <c r="V2" s="59" t="s">
        <v>0</v>
      </c>
      <c r="W2" s="59" t="s">
        <v>0</v>
      </c>
      <c r="X2" s="59" t="s">
        <v>0</v>
      </c>
      <c r="Y2" s="59" t="s">
        <v>0</v>
      </c>
    </row>
    <row r="3" spans="1:27" ht="26.25" x14ac:dyDescent="0.2">
      <c r="A3" s="59" t="s">
        <v>1</v>
      </c>
      <c r="B3" s="59" t="s">
        <v>1</v>
      </c>
      <c r="C3" s="59" t="s">
        <v>1</v>
      </c>
      <c r="D3" s="59" t="s">
        <v>1</v>
      </c>
      <c r="E3" s="59" t="s">
        <v>1</v>
      </c>
      <c r="F3" s="59" t="s">
        <v>1</v>
      </c>
      <c r="G3" s="59" t="s">
        <v>1</v>
      </c>
      <c r="H3" s="59" t="s">
        <v>1</v>
      </c>
      <c r="I3" s="59" t="s">
        <v>1</v>
      </c>
      <c r="J3" s="59" t="s">
        <v>1</v>
      </c>
      <c r="K3" s="59" t="s">
        <v>1</v>
      </c>
      <c r="L3" s="59" t="s">
        <v>1</v>
      </c>
      <c r="M3" s="59" t="s">
        <v>1</v>
      </c>
      <c r="N3" s="59" t="s">
        <v>1</v>
      </c>
      <c r="O3" s="59" t="s">
        <v>1</v>
      </c>
      <c r="P3" s="59" t="s">
        <v>1</v>
      </c>
      <c r="Q3" s="59" t="s">
        <v>1</v>
      </c>
      <c r="R3" s="59" t="s">
        <v>1</v>
      </c>
      <c r="S3" s="59" t="s">
        <v>1</v>
      </c>
      <c r="T3" s="59" t="s">
        <v>1</v>
      </c>
      <c r="U3" s="59" t="s">
        <v>1</v>
      </c>
      <c r="V3" s="59" t="s">
        <v>1</v>
      </c>
      <c r="W3" s="59" t="s">
        <v>1</v>
      </c>
      <c r="X3" s="59" t="s">
        <v>1</v>
      </c>
      <c r="Y3" s="59" t="s">
        <v>1</v>
      </c>
    </row>
    <row r="4" spans="1:27" ht="26.25" x14ac:dyDescent="0.2">
      <c r="A4" s="59" t="s">
        <v>97</v>
      </c>
      <c r="B4" s="59" t="s">
        <v>2</v>
      </c>
      <c r="C4" s="59" t="s">
        <v>2</v>
      </c>
      <c r="D4" s="59" t="s">
        <v>2</v>
      </c>
      <c r="E4" s="59" t="s">
        <v>2</v>
      </c>
      <c r="F4" s="59" t="s">
        <v>2</v>
      </c>
      <c r="G4" s="59" t="s">
        <v>2</v>
      </c>
      <c r="H4" s="59" t="s">
        <v>2</v>
      </c>
      <c r="I4" s="59" t="s">
        <v>2</v>
      </c>
      <c r="J4" s="59" t="s">
        <v>2</v>
      </c>
      <c r="K4" s="59" t="s">
        <v>2</v>
      </c>
      <c r="L4" s="59" t="s">
        <v>2</v>
      </c>
      <c r="M4" s="59" t="s">
        <v>2</v>
      </c>
      <c r="N4" s="59" t="s">
        <v>2</v>
      </c>
      <c r="O4" s="59" t="s">
        <v>2</v>
      </c>
      <c r="P4" s="59" t="s">
        <v>2</v>
      </c>
      <c r="Q4" s="59" t="s">
        <v>2</v>
      </c>
      <c r="R4" s="59" t="s">
        <v>2</v>
      </c>
      <c r="S4" s="59" t="s">
        <v>2</v>
      </c>
      <c r="T4" s="59" t="s">
        <v>2</v>
      </c>
      <c r="U4" s="59" t="s">
        <v>2</v>
      </c>
      <c r="V4" s="59" t="s">
        <v>2</v>
      </c>
      <c r="W4" s="59" t="s">
        <v>2</v>
      </c>
      <c r="X4" s="59" t="s">
        <v>2</v>
      </c>
      <c r="Y4" s="59" t="s">
        <v>2</v>
      </c>
    </row>
    <row r="6" spans="1:27" ht="27" thickBot="1" x14ac:dyDescent="0.25">
      <c r="A6" s="58" t="s">
        <v>3</v>
      </c>
      <c r="C6" s="58" t="s">
        <v>93</v>
      </c>
      <c r="D6" s="58" t="s">
        <v>4</v>
      </c>
      <c r="E6" s="58" t="s">
        <v>4</v>
      </c>
      <c r="F6" s="58" t="s">
        <v>4</v>
      </c>
      <c r="G6" s="58" t="s">
        <v>4</v>
      </c>
      <c r="I6" s="58" t="s">
        <v>5</v>
      </c>
      <c r="J6" s="58" t="s">
        <v>5</v>
      </c>
      <c r="K6" s="58" t="s">
        <v>5</v>
      </c>
      <c r="L6" s="58" t="s">
        <v>5</v>
      </c>
      <c r="M6" s="58" t="s">
        <v>5</v>
      </c>
      <c r="N6" s="58" t="s">
        <v>5</v>
      </c>
      <c r="O6" s="58" t="s">
        <v>5</v>
      </c>
      <c r="Q6" s="58" t="s">
        <v>109</v>
      </c>
      <c r="R6" s="58" t="s">
        <v>6</v>
      </c>
      <c r="S6" s="58" t="s">
        <v>6</v>
      </c>
      <c r="T6" s="58" t="s">
        <v>6</v>
      </c>
      <c r="U6" s="58" t="s">
        <v>6</v>
      </c>
      <c r="V6" s="58" t="s">
        <v>6</v>
      </c>
      <c r="W6" s="58" t="s">
        <v>6</v>
      </c>
      <c r="X6" s="58" t="s">
        <v>6</v>
      </c>
      <c r="Y6" s="58" t="s">
        <v>6</v>
      </c>
    </row>
    <row r="7" spans="1:27" ht="27" thickBot="1" x14ac:dyDescent="0.25">
      <c r="A7" s="58" t="s">
        <v>3</v>
      </c>
      <c r="C7" s="58" t="s">
        <v>7</v>
      </c>
      <c r="E7" s="58" t="s">
        <v>8</v>
      </c>
      <c r="G7" s="58" t="s">
        <v>9</v>
      </c>
      <c r="I7" s="58" t="s">
        <v>10</v>
      </c>
      <c r="J7" s="58" t="s">
        <v>10</v>
      </c>
      <c r="K7" s="58" t="s">
        <v>10</v>
      </c>
      <c r="M7" s="58" t="s">
        <v>11</v>
      </c>
      <c r="N7" s="58" t="s">
        <v>11</v>
      </c>
      <c r="O7" s="58" t="s">
        <v>11</v>
      </c>
      <c r="Q7" s="58" t="s">
        <v>7</v>
      </c>
      <c r="S7" s="58" t="s">
        <v>12</v>
      </c>
      <c r="U7" s="58" t="s">
        <v>8</v>
      </c>
      <c r="W7" s="58" t="s">
        <v>9</v>
      </c>
      <c r="Y7" s="58" t="s">
        <v>13</v>
      </c>
    </row>
    <row r="8" spans="1:27" ht="27" thickBot="1" x14ac:dyDescent="0.25">
      <c r="A8" s="58" t="s">
        <v>3</v>
      </c>
      <c r="C8" s="58" t="s">
        <v>7</v>
      </c>
      <c r="E8" s="58" t="s">
        <v>8</v>
      </c>
      <c r="G8" s="58" t="s">
        <v>9</v>
      </c>
      <c r="I8" s="17" t="s">
        <v>7</v>
      </c>
      <c r="K8" s="17" t="s">
        <v>8</v>
      </c>
      <c r="M8" s="17" t="s">
        <v>7</v>
      </c>
      <c r="O8" s="17" t="s">
        <v>14</v>
      </c>
      <c r="Q8" s="58" t="s">
        <v>7</v>
      </c>
      <c r="S8" s="58" t="s">
        <v>12</v>
      </c>
      <c r="U8" s="58" t="s">
        <v>8</v>
      </c>
      <c r="W8" s="58" t="s">
        <v>9</v>
      </c>
      <c r="Y8" s="58" t="s">
        <v>13</v>
      </c>
    </row>
    <row r="9" spans="1:27" ht="21" x14ac:dyDescent="0.2">
      <c r="A9" s="3" t="s">
        <v>68</v>
      </c>
      <c r="C9" s="9">
        <v>27880323</v>
      </c>
      <c r="D9" s="9"/>
      <c r="E9" s="9">
        <v>124514251101</v>
      </c>
      <c r="F9" s="9"/>
      <c r="G9" s="9">
        <v>98358530092.354401</v>
      </c>
      <c r="H9" s="9"/>
      <c r="I9" s="9">
        <v>0</v>
      </c>
      <c r="J9" s="9"/>
      <c r="K9" s="9">
        <v>0</v>
      </c>
      <c r="L9" s="9"/>
      <c r="M9" s="9">
        <v>0</v>
      </c>
      <c r="N9" s="9"/>
      <c r="O9" s="9">
        <v>0</v>
      </c>
      <c r="P9" s="9"/>
      <c r="Q9" s="9">
        <v>27880323</v>
      </c>
      <c r="R9" s="9"/>
      <c r="S9" s="9">
        <v>3610</v>
      </c>
      <c r="T9" s="9"/>
      <c r="U9" s="9">
        <v>124514251101</v>
      </c>
      <c r="V9" s="9"/>
      <c r="W9" s="9">
        <v>100049110632.12199</v>
      </c>
      <c r="Y9" s="1">
        <v>1.4871383456844404E-2</v>
      </c>
      <c r="AA9" s="9"/>
    </row>
    <row r="10" spans="1:27" ht="21" x14ac:dyDescent="0.2">
      <c r="A10" s="3" t="s">
        <v>104</v>
      </c>
      <c r="C10" s="9">
        <v>61955641</v>
      </c>
      <c r="D10" s="9"/>
      <c r="E10" s="9">
        <v>107074017972</v>
      </c>
      <c r="F10" s="9"/>
      <c r="G10" s="9">
        <v>90964006290.545898</v>
      </c>
      <c r="H10" s="9"/>
      <c r="I10" s="9">
        <v>4874545</v>
      </c>
      <c r="J10" s="9"/>
      <c r="K10" s="9">
        <v>0</v>
      </c>
      <c r="L10" s="9"/>
      <c r="M10" s="9">
        <v>0</v>
      </c>
      <c r="N10" s="9"/>
      <c r="O10" s="9">
        <v>0</v>
      </c>
      <c r="P10" s="9"/>
      <c r="Q10" s="9">
        <v>66830186</v>
      </c>
      <c r="R10" s="9"/>
      <c r="S10" s="9">
        <v>1265</v>
      </c>
      <c r="T10" s="9"/>
      <c r="U10" s="9">
        <v>107074017972</v>
      </c>
      <c r="V10" s="9"/>
      <c r="W10" s="9">
        <v>84037171187.524506</v>
      </c>
      <c r="Y10" s="1">
        <v>1.2491355389988903E-2</v>
      </c>
      <c r="AA10" s="9"/>
    </row>
    <row r="11" spans="1:27" ht="21" x14ac:dyDescent="0.2">
      <c r="A11" s="3" t="s">
        <v>15</v>
      </c>
      <c r="C11" s="9">
        <v>3727168</v>
      </c>
      <c r="D11" s="9"/>
      <c r="E11" s="9">
        <v>5487388591</v>
      </c>
      <c r="F11" s="9"/>
      <c r="G11" s="9">
        <v>7398867726.7488003</v>
      </c>
      <c r="H11" s="9"/>
      <c r="I11" s="9">
        <v>0</v>
      </c>
      <c r="J11" s="9"/>
      <c r="K11" s="9">
        <v>0</v>
      </c>
      <c r="L11" s="9"/>
      <c r="M11" s="9">
        <v>-74544</v>
      </c>
      <c r="N11" s="9"/>
      <c r="O11" s="9">
        <v>127937962</v>
      </c>
      <c r="P11" s="9"/>
      <c r="Q11" s="9">
        <v>3652624</v>
      </c>
      <c r="R11" s="9"/>
      <c r="S11" s="9">
        <v>1732</v>
      </c>
      <c r="T11" s="9"/>
      <c r="U11" s="9">
        <v>5377639877</v>
      </c>
      <c r="V11" s="9"/>
      <c r="W11" s="9">
        <v>6288703016.6303997</v>
      </c>
      <c r="Y11" s="1">
        <v>9.3475807446606661E-4</v>
      </c>
      <c r="AA11" s="9"/>
    </row>
    <row r="12" spans="1:27" ht="21" x14ac:dyDescent="0.2">
      <c r="A12" s="3" t="s">
        <v>16</v>
      </c>
      <c r="C12" s="9">
        <v>34820</v>
      </c>
      <c r="D12" s="9"/>
      <c r="E12" s="9">
        <v>199999278878</v>
      </c>
      <c r="F12" s="9"/>
      <c r="G12" s="9">
        <v>304987609781.59998</v>
      </c>
      <c r="H12" s="9"/>
      <c r="I12" s="9">
        <v>0</v>
      </c>
      <c r="J12" s="9"/>
      <c r="K12" s="9">
        <v>0</v>
      </c>
      <c r="L12" s="9"/>
      <c r="M12" s="9">
        <v>0</v>
      </c>
      <c r="N12" s="9"/>
      <c r="O12" s="9">
        <v>0</v>
      </c>
      <c r="P12" s="9"/>
      <c r="Q12" s="9">
        <v>34820</v>
      </c>
      <c r="R12" s="9"/>
      <c r="S12" s="9">
        <v>10106670</v>
      </c>
      <c r="T12" s="9"/>
      <c r="U12" s="9">
        <v>199999278878</v>
      </c>
      <c r="V12" s="9"/>
      <c r="W12" s="9">
        <v>351069655201.44</v>
      </c>
      <c r="Y12" s="1">
        <v>5.2183287083478906E-2</v>
      </c>
      <c r="AA12" s="9"/>
    </row>
    <row r="13" spans="1:27" ht="21" x14ac:dyDescent="0.2">
      <c r="A13" s="3" t="s">
        <v>72</v>
      </c>
      <c r="C13" s="9">
        <v>11171507</v>
      </c>
      <c r="D13" s="9"/>
      <c r="E13" s="9">
        <v>69553157024</v>
      </c>
      <c r="F13" s="9"/>
      <c r="G13" s="9">
        <v>66519168834.766502</v>
      </c>
      <c r="H13" s="9"/>
      <c r="I13" s="9">
        <v>7216242</v>
      </c>
      <c r="J13" s="9"/>
      <c r="K13" s="9">
        <v>0</v>
      </c>
      <c r="L13" s="9"/>
      <c r="M13" s="9">
        <v>-223431</v>
      </c>
      <c r="N13" s="9"/>
      <c r="O13" s="9">
        <v>1192685523</v>
      </c>
      <c r="P13" s="9"/>
      <c r="Q13" s="9">
        <v>18164318</v>
      </c>
      <c r="R13" s="9"/>
      <c r="S13" s="9">
        <v>3132</v>
      </c>
      <c r="T13" s="9"/>
      <c r="U13" s="9">
        <v>68162088529</v>
      </c>
      <c r="V13" s="9"/>
      <c r="W13" s="9">
        <v>56552144644.342796</v>
      </c>
      <c r="Y13" s="1">
        <v>8.4059580639883787E-3</v>
      </c>
      <c r="AA13" s="9"/>
    </row>
    <row r="14" spans="1:27" ht="21" x14ac:dyDescent="0.2">
      <c r="A14" s="3" t="s">
        <v>60</v>
      </c>
      <c r="C14" s="9">
        <v>311875843</v>
      </c>
      <c r="D14" s="9"/>
      <c r="E14" s="9">
        <v>803581067313</v>
      </c>
      <c r="F14" s="9"/>
      <c r="G14" s="9">
        <v>412016821524.685</v>
      </c>
      <c r="H14" s="9"/>
      <c r="I14" s="9">
        <v>0</v>
      </c>
      <c r="J14" s="9"/>
      <c r="K14" s="9">
        <v>0</v>
      </c>
      <c r="L14" s="9"/>
      <c r="M14" s="9">
        <v>-6237517</v>
      </c>
      <c r="N14" s="9"/>
      <c r="O14" s="9">
        <v>7814167399</v>
      </c>
      <c r="P14" s="9"/>
      <c r="Q14" s="9">
        <v>305638326</v>
      </c>
      <c r="R14" s="9"/>
      <c r="S14" s="9">
        <v>1263</v>
      </c>
      <c r="T14" s="9"/>
      <c r="U14" s="9">
        <v>787509445609</v>
      </c>
      <c r="V14" s="9"/>
      <c r="W14" s="9">
        <v>383724379563.85901</v>
      </c>
      <c r="Y14" s="1">
        <v>5.703711261578881E-2</v>
      </c>
      <c r="AA14" s="9"/>
    </row>
    <row r="15" spans="1:27" ht="21" x14ac:dyDescent="0.2">
      <c r="A15" s="3" t="s">
        <v>99</v>
      </c>
      <c r="C15" s="9">
        <v>482857997</v>
      </c>
      <c r="D15" s="9"/>
      <c r="E15" s="9">
        <v>1343384429915</v>
      </c>
      <c r="F15" s="9"/>
      <c r="G15" s="9">
        <v>1622829257674.25</v>
      </c>
      <c r="H15" s="9"/>
      <c r="I15" s="9">
        <v>0</v>
      </c>
      <c r="J15" s="9"/>
      <c r="K15" s="9">
        <v>0</v>
      </c>
      <c r="L15" s="9"/>
      <c r="M15" s="9">
        <v>-46468788</v>
      </c>
      <c r="N15" s="9"/>
      <c r="O15" s="9">
        <v>181712943150</v>
      </c>
      <c r="P15" s="9"/>
      <c r="Q15" s="9">
        <v>436389209</v>
      </c>
      <c r="R15" s="9"/>
      <c r="S15" s="9">
        <v>3862</v>
      </c>
      <c r="T15" s="9"/>
      <c r="U15" s="9">
        <v>1214101189984</v>
      </c>
      <c r="V15" s="9"/>
      <c r="W15" s="9">
        <v>1675307381163.3101</v>
      </c>
      <c r="Y15" s="1">
        <v>0.249019089884467</v>
      </c>
      <c r="AA15" s="9"/>
    </row>
    <row r="16" spans="1:27" ht="21" x14ac:dyDescent="0.2">
      <c r="A16" s="3" t="s">
        <v>65</v>
      </c>
      <c r="C16" s="9">
        <v>63470105</v>
      </c>
      <c r="D16" s="9"/>
      <c r="E16" s="9">
        <v>131699269324</v>
      </c>
      <c r="F16" s="9"/>
      <c r="G16" s="9">
        <v>96657645464.882996</v>
      </c>
      <c r="H16" s="9"/>
      <c r="I16" s="9">
        <v>0</v>
      </c>
      <c r="J16" s="9"/>
      <c r="K16" s="9">
        <v>0</v>
      </c>
      <c r="L16" s="9"/>
      <c r="M16" s="9">
        <v>-1269403</v>
      </c>
      <c r="N16" s="9"/>
      <c r="O16" s="9">
        <v>1659987527</v>
      </c>
      <c r="P16" s="9"/>
      <c r="Q16" s="9">
        <v>62200702</v>
      </c>
      <c r="R16" s="9"/>
      <c r="S16" s="9">
        <v>1287</v>
      </c>
      <c r="T16" s="9"/>
      <c r="U16" s="9">
        <v>129065282072</v>
      </c>
      <c r="V16" s="9"/>
      <c r="W16" s="9">
        <v>79575992268.329697</v>
      </c>
      <c r="Y16" s="1">
        <v>1.1828242025384579E-2</v>
      </c>
      <c r="AA16" s="9"/>
    </row>
    <row r="17" spans="1:27" ht="21" x14ac:dyDescent="0.2">
      <c r="A17" s="3" t="s">
        <v>78</v>
      </c>
      <c r="C17" s="9">
        <v>157702815</v>
      </c>
      <c r="D17" s="9"/>
      <c r="E17" s="9">
        <v>336375519411</v>
      </c>
      <c r="F17" s="9"/>
      <c r="G17" s="9">
        <v>254115227349.466</v>
      </c>
      <c r="H17" s="9"/>
      <c r="I17" s="9">
        <v>0</v>
      </c>
      <c r="J17" s="9"/>
      <c r="K17" s="9">
        <v>0</v>
      </c>
      <c r="L17" s="9"/>
      <c r="M17" s="9">
        <v>-3154058</v>
      </c>
      <c r="N17" s="9"/>
      <c r="O17" s="9">
        <v>4605741607</v>
      </c>
      <c r="P17" s="9"/>
      <c r="Q17" s="9">
        <v>154548757</v>
      </c>
      <c r="R17" s="9"/>
      <c r="S17" s="9">
        <v>1332</v>
      </c>
      <c r="T17" s="9"/>
      <c r="U17" s="9">
        <v>329648005401</v>
      </c>
      <c r="V17" s="9"/>
      <c r="W17" s="9">
        <v>204634083605.272</v>
      </c>
      <c r="Y17" s="1">
        <v>3.0416981284558293E-2</v>
      </c>
      <c r="AA17" s="9"/>
    </row>
    <row r="18" spans="1:27" ht="21" x14ac:dyDescent="0.2">
      <c r="A18" s="3" t="s">
        <v>59</v>
      </c>
      <c r="C18" s="9">
        <v>314757100</v>
      </c>
      <c r="D18" s="9"/>
      <c r="E18" s="9">
        <v>337148297623</v>
      </c>
      <c r="F18" s="9"/>
      <c r="G18" s="9">
        <v>247178593251.45001</v>
      </c>
      <c r="H18" s="9"/>
      <c r="I18" s="9">
        <v>0</v>
      </c>
      <c r="J18" s="9"/>
      <c r="K18" s="9">
        <v>0</v>
      </c>
      <c r="L18" s="9"/>
      <c r="M18" s="9">
        <v>-6295142</v>
      </c>
      <c r="N18" s="9"/>
      <c r="O18" s="9">
        <v>4687359459</v>
      </c>
      <c r="P18" s="9"/>
      <c r="Q18" s="9">
        <v>308461958</v>
      </c>
      <c r="R18" s="9"/>
      <c r="S18" s="9">
        <v>755</v>
      </c>
      <c r="T18" s="9"/>
      <c r="U18" s="9">
        <v>330405331661</v>
      </c>
      <c r="V18" s="9"/>
      <c r="W18" s="9">
        <v>231503090059.17401</v>
      </c>
      <c r="Y18" s="1">
        <v>3.4410812869425114E-2</v>
      </c>
      <c r="AA18" s="9"/>
    </row>
    <row r="19" spans="1:27" ht="21" x14ac:dyDescent="0.2">
      <c r="A19" s="3" t="s">
        <v>61</v>
      </c>
      <c r="C19" s="9">
        <v>5834203</v>
      </c>
      <c r="D19" s="9"/>
      <c r="E19" s="9">
        <v>61014846332</v>
      </c>
      <c r="F19" s="9"/>
      <c r="G19" s="9">
        <v>52775354378.565002</v>
      </c>
      <c r="H19" s="9"/>
      <c r="I19" s="9">
        <v>0</v>
      </c>
      <c r="J19" s="9"/>
      <c r="K19" s="9">
        <v>0</v>
      </c>
      <c r="L19" s="9"/>
      <c r="M19" s="9">
        <v>-116685</v>
      </c>
      <c r="N19" s="9"/>
      <c r="O19" s="9">
        <v>938364964</v>
      </c>
      <c r="P19" s="9"/>
      <c r="Q19" s="9">
        <v>5717518</v>
      </c>
      <c r="R19" s="9"/>
      <c r="S19" s="9">
        <v>8450</v>
      </c>
      <c r="T19" s="9"/>
      <c r="U19" s="9">
        <v>59794539575</v>
      </c>
      <c r="V19" s="9"/>
      <c r="W19" s="9">
        <v>48025564588.754997</v>
      </c>
      <c r="Y19" s="1">
        <v>7.1385600753308314E-3</v>
      </c>
      <c r="AA19" s="9"/>
    </row>
    <row r="20" spans="1:27" ht="21" x14ac:dyDescent="0.2">
      <c r="A20" s="3" t="s">
        <v>64</v>
      </c>
      <c r="C20" s="9">
        <v>11410747</v>
      </c>
      <c r="D20" s="9"/>
      <c r="E20" s="9">
        <v>56867039078</v>
      </c>
      <c r="F20" s="9"/>
      <c r="G20" s="9">
        <v>46845983118.595497</v>
      </c>
      <c r="H20" s="9"/>
      <c r="I20" s="9">
        <v>0</v>
      </c>
      <c r="J20" s="9"/>
      <c r="K20" s="9">
        <v>0</v>
      </c>
      <c r="L20" s="9"/>
      <c r="M20" s="9">
        <v>-228215</v>
      </c>
      <c r="N20" s="9"/>
      <c r="O20" s="9">
        <v>894724492</v>
      </c>
      <c r="P20" s="9"/>
      <c r="Q20" s="9">
        <v>11182532</v>
      </c>
      <c r="R20" s="9"/>
      <c r="S20" s="9">
        <v>3686</v>
      </c>
      <c r="T20" s="9"/>
      <c r="U20" s="9">
        <v>55729697997</v>
      </c>
      <c r="V20" s="9"/>
      <c r="W20" s="9">
        <v>40973561014.9356</v>
      </c>
      <c r="Y20" s="1">
        <v>6.0903443678377292E-3</v>
      </c>
      <c r="AA20" s="9"/>
    </row>
    <row r="21" spans="1:27" ht="21" x14ac:dyDescent="0.2">
      <c r="A21" s="3" t="s">
        <v>63</v>
      </c>
      <c r="C21" s="9">
        <v>4413885</v>
      </c>
      <c r="D21" s="9"/>
      <c r="E21" s="9">
        <v>91313685057</v>
      </c>
      <c r="F21" s="9"/>
      <c r="G21" s="9">
        <v>64454172824.6325</v>
      </c>
      <c r="H21" s="9"/>
      <c r="I21" s="9">
        <v>0</v>
      </c>
      <c r="J21" s="9"/>
      <c r="K21" s="9">
        <v>0</v>
      </c>
      <c r="L21" s="9"/>
      <c r="M21" s="9">
        <v>-30509</v>
      </c>
      <c r="N21" s="9"/>
      <c r="O21" s="9">
        <v>403961957</v>
      </c>
      <c r="P21" s="9"/>
      <c r="Q21" s="9">
        <v>4383376</v>
      </c>
      <c r="R21" s="9"/>
      <c r="S21" s="9">
        <v>12760</v>
      </c>
      <c r="T21" s="9"/>
      <c r="U21" s="9">
        <v>90682520169</v>
      </c>
      <c r="V21" s="9"/>
      <c r="W21" s="9">
        <v>55599083087.328003</v>
      </c>
      <c r="Y21" s="1">
        <v>8.2642941972853635E-3</v>
      </c>
      <c r="AA21" s="9"/>
    </row>
    <row r="22" spans="1:27" ht="21" x14ac:dyDescent="0.2">
      <c r="A22" s="3" t="s">
        <v>74</v>
      </c>
      <c r="C22" s="9">
        <v>59264781</v>
      </c>
      <c r="D22" s="9"/>
      <c r="E22" s="9">
        <v>236403324594</v>
      </c>
      <c r="F22" s="9"/>
      <c r="G22" s="9">
        <v>218976482190.68701</v>
      </c>
      <c r="H22" s="9"/>
      <c r="I22" s="9">
        <v>25070842</v>
      </c>
      <c r="J22" s="9"/>
      <c r="K22" s="9">
        <v>0</v>
      </c>
      <c r="L22" s="9"/>
      <c r="M22" s="9">
        <v>-1185296</v>
      </c>
      <c r="N22" s="9"/>
      <c r="O22" s="9">
        <v>4015531588</v>
      </c>
      <c r="P22" s="9"/>
      <c r="Q22" s="9">
        <v>83150327</v>
      </c>
      <c r="R22" s="9"/>
      <c r="S22" s="9">
        <v>2345</v>
      </c>
      <c r="T22" s="9"/>
      <c r="U22" s="9">
        <v>231675256591</v>
      </c>
      <c r="V22" s="9"/>
      <c r="W22" s="9">
        <v>193827341089.95099</v>
      </c>
      <c r="Y22" s="1">
        <v>2.8810658041409705E-2</v>
      </c>
      <c r="AA22" s="9"/>
    </row>
    <row r="23" spans="1:27" ht="21" x14ac:dyDescent="0.2">
      <c r="A23" s="3" t="s">
        <v>101</v>
      </c>
      <c r="C23" s="9">
        <v>17645186</v>
      </c>
      <c r="D23" s="9"/>
      <c r="E23" s="9">
        <v>78430579808</v>
      </c>
      <c r="F23" s="9"/>
      <c r="G23" s="9">
        <v>103487163145.47</v>
      </c>
      <c r="H23" s="9"/>
      <c r="I23" s="9">
        <v>15298069</v>
      </c>
      <c r="J23" s="9"/>
      <c r="K23" s="9">
        <v>0</v>
      </c>
      <c r="L23" s="9"/>
      <c r="M23" s="9">
        <v>-352904</v>
      </c>
      <c r="N23" s="9"/>
      <c r="O23" s="9">
        <v>1919036296</v>
      </c>
      <c r="P23" s="9"/>
      <c r="Q23" s="9">
        <v>32590351</v>
      </c>
      <c r="R23" s="9"/>
      <c r="S23" s="9">
        <v>2754</v>
      </c>
      <c r="T23" s="9"/>
      <c r="U23" s="9">
        <v>76861966968</v>
      </c>
      <c r="V23" s="9"/>
      <c r="W23" s="9">
        <v>89219791385.408707</v>
      </c>
      <c r="Y23" s="1">
        <v>1.3261704389464942E-2</v>
      </c>
      <c r="AA23" s="9"/>
    </row>
    <row r="24" spans="1:27" ht="21" x14ac:dyDescent="0.2">
      <c r="A24" s="3" t="s">
        <v>70</v>
      </c>
      <c r="C24" s="9">
        <v>3401856</v>
      </c>
      <c r="D24" s="9"/>
      <c r="E24" s="9">
        <v>56642557544</v>
      </c>
      <c r="F24" s="9"/>
      <c r="G24" s="9">
        <v>54004390860.096001</v>
      </c>
      <c r="H24" s="9"/>
      <c r="I24" s="9">
        <v>0</v>
      </c>
      <c r="J24" s="9"/>
      <c r="K24" s="9">
        <v>0</v>
      </c>
      <c r="L24" s="9"/>
      <c r="M24" s="9">
        <v>0</v>
      </c>
      <c r="N24" s="9"/>
      <c r="O24" s="9">
        <v>0</v>
      </c>
      <c r="P24" s="9"/>
      <c r="Q24" s="9">
        <v>3401856</v>
      </c>
      <c r="R24" s="9"/>
      <c r="S24" s="9">
        <v>13040</v>
      </c>
      <c r="T24" s="9"/>
      <c r="U24" s="9">
        <v>56642557544</v>
      </c>
      <c r="V24" s="9"/>
      <c r="W24" s="9">
        <v>44096259036.671997</v>
      </c>
      <c r="Y24" s="1">
        <v>6.5545048127209011E-3</v>
      </c>
      <c r="AA24" s="9"/>
    </row>
    <row r="25" spans="1:27" ht="21" x14ac:dyDescent="0.2">
      <c r="A25" s="3" t="s">
        <v>67</v>
      </c>
      <c r="C25" s="9">
        <v>116401012</v>
      </c>
      <c r="D25" s="9"/>
      <c r="E25" s="9">
        <v>500106683605</v>
      </c>
      <c r="F25" s="9"/>
      <c r="G25" s="9">
        <v>440849102978.466</v>
      </c>
      <c r="H25" s="9"/>
      <c r="I25" s="9">
        <v>118848357</v>
      </c>
      <c r="J25" s="9"/>
      <c r="K25" s="9">
        <v>0</v>
      </c>
      <c r="L25" s="9"/>
      <c r="M25" s="9">
        <v>-23571598.999999985</v>
      </c>
      <c r="N25" s="9"/>
      <c r="O25" s="9">
        <v>101273296517.01762</v>
      </c>
      <c r="P25" s="9"/>
      <c r="Q25" s="9">
        <v>211677770</v>
      </c>
      <c r="R25" s="9"/>
      <c r="S25" s="9">
        <v>1995</v>
      </c>
      <c r="T25" s="9"/>
      <c r="U25" s="9">
        <v>500106683605</v>
      </c>
      <c r="V25" s="9"/>
      <c r="W25" s="9">
        <v>419784483100.65698</v>
      </c>
      <c r="Y25" s="1">
        <v>6.2397116555864413E-2</v>
      </c>
      <c r="AA25" s="9"/>
    </row>
    <row r="26" spans="1:27" ht="21" x14ac:dyDescent="0.2">
      <c r="A26" s="3" t="s">
        <v>62</v>
      </c>
      <c r="C26" s="9">
        <v>297449034</v>
      </c>
      <c r="D26" s="9"/>
      <c r="E26" s="9">
        <v>734971231362</v>
      </c>
      <c r="F26" s="9"/>
      <c r="G26" s="9">
        <v>804543136525.99194</v>
      </c>
      <c r="H26" s="9"/>
      <c r="I26" s="9">
        <v>2056049000</v>
      </c>
      <c r="J26" s="9"/>
      <c r="K26" s="9">
        <v>0</v>
      </c>
      <c r="L26" s="9"/>
      <c r="M26" s="9">
        <v>-15483822</v>
      </c>
      <c r="N26" s="9"/>
      <c r="O26" s="9">
        <v>46188185701</v>
      </c>
      <c r="P26" s="9"/>
      <c r="Q26" s="9">
        <v>2338014212</v>
      </c>
      <c r="R26" s="9"/>
      <c r="S26" s="9">
        <v>355</v>
      </c>
      <c r="T26" s="9"/>
      <c r="U26" s="9">
        <v>696712025843</v>
      </c>
      <c r="V26" s="9"/>
      <c r="W26" s="9">
        <v>825056574740.703</v>
      </c>
      <c r="Y26" s="1">
        <v>0.1226370991110065</v>
      </c>
      <c r="AA26" s="9"/>
    </row>
    <row r="27" spans="1:27" ht="21" x14ac:dyDescent="0.2">
      <c r="A27" s="3" t="s">
        <v>58</v>
      </c>
      <c r="C27" s="9">
        <v>5412018</v>
      </c>
      <c r="D27" s="9"/>
      <c r="E27" s="9">
        <v>122509977953</v>
      </c>
      <c r="F27" s="9"/>
      <c r="G27" s="9">
        <v>70529394221.919006</v>
      </c>
      <c r="H27" s="9"/>
      <c r="I27" s="9">
        <v>106836178</v>
      </c>
      <c r="J27" s="9"/>
      <c r="K27" s="9">
        <v>0</v>
      </c>
      <c r="L27" s="9"/>
      <c r="M27" s="9">
        <v>-108241</v>
      </c>
      <c r="N27" s="9"/>
      <c r="O27" s="9">
        <v>1400912504</v>
      </c>
      <c r="P27" s="9"/>
      <c r="Q27" s="9">
        <v>112139955</v>
      </c>
      <c r="R27" s="9"/>
      <c r="S27" s="9">
        <v>669</v>
      </c>
      <c r="T27" s="9"/>
      <c r="U27" s="9">
        <v>120059763906</v>
      </c>
      <c r="V27" s="9"/>
      <c r="W27" s="9">
        <v>74575251197.124802</v>
      </c>
      <c r="Y27" s="1">
        <v>1.1084927691369878E-2</v>
      </c>
      <c r="AA27" s="9"/>
    </row>
    <row r="28" spans="1:27" ht="21" x14ac:dyDescent="0.2">
      <c r="A28" s="3" t="s">
        <v>102</v>
      </c>
      <c r="C28" s="9">
        <v>50256971</v>
      </c>
      <c r="D28" s="9"/>
      <c r="E28" s="9">
        <v>294883038433</v>
      </c>
      <c r="F28" s="9"/>
      <c r="G28" s="9">
        <v>289756063730.78998</v>
      </c>
      <c r="H28" s="9"/>
      <c r="I28" s="9">
        <v>22463234</v>
      </c>
      <c r="J28" s="9"/>
      <c r="K28" s="9">
        <v>0</v>
      </c>
      <c r="L28" s="9"/>
      <c r="M28" s="9">
        <v>-1005140</v>
      </c>
      <c r="N28" s="9"/>
      <c r="O28" s="9">
        <v>5875057440</v>
      </c>
      <c r="P28" s="9"/>
      <c r="Q28" s="9">
        <v>71715065</v>
      </c>
      <c r="R28" s="9"/>
      <c r="S28" s="9">
        <v>3873</v>
      </c>
      <c r="T28" s="9"/>
      <c r="U28" s="9">
        <v>288985374262</v>
      </c>
      <c r="V28" s="9"/>
      <c r="W28" s="9">
        <v>276099819686.867</v>
      </c>
      <c r="Y28" s="1">
        <v>4.1039708049245963E-2</v>
      </c>
      <c r="AA28" s="9"/>
    </row>
    <row r="29" spans="1:27" ht="21" x14ac:dyDescent="0.2">
      <c r="A29" s="3" t="s">
        <v>66</v>
      </c>
      <c r="C29" s="9">
        <v>14447345</v>
      </c>
      <c r="D29" s="9"/>
      <c r="E29" s="9">
        <v>72559969248</v>
      </c>
      <c r="F29" s="9"/>
      <c r="G29" s="9">
        <v>68503798327.8825</v>
      </c>
      <c r="H29" s="9"/>
      <c r="I29" s="9">
        <v>0</v>
      </c>
      <c r="J29" s="9"/>
      <c r="K29" s="9">
        <v>0</v>
      </c>
      <c r="L29" s="9"/>
      <c r="M29" s="9">
        <v>-288947</v>
      </c>
      <c r="N29" s="9"/>
      <c r="O29" s="9">
        <v>1267337856</v>
      </c>
      <c r="P29" s="9"/>
      <c r="Q29" s="9">
        <v>14158398</v>
      </c>
      <c r="R29" s="9"/>
      <c r="S29" s="9">
        <v>4565</v>
      </c>
      <c r="T29" s="9"/>
      <c r="U29" s="9">
        <v>71108769363</v>
      </c>
      <c r="V29" s="9"/>
      <c r="W29" s="9">
        <v>64248520003.123497</v>
      </c>
      <c r="Y29" s="1">
        <v>9.5499537323665527E-3</v>
      </c>
      <c r="AA29" s="9"/>
    </row>
    <row r="30" spans="1:27" ht="21" x14ac:dyDescent="0.2">
      <c r="A30" s="3" t="s">
        <v>79</v>
      </c>
      <c r="C30" s="9">
        <v>178051454</v>
      </c>
      <c r="D30" s="9"/>
      <c r="E30" s="9">
        <v>334372103164</v>
      </c>
      <c r="F30" s="9"/>
      <c r="G30" s="9">
        <v>351329214979.66901</v>
      </c>
      <c r="H30" s="9"/>
      <c r="I30" s="9">
        <v>0</v>
      </c>
      <c r="J30" s="9"/>
      <c r="K30" s="9">
        <v>0</v>
      </c>
      <c r="L30" s="9"/>
      <c r="M30" s="9">
        <v>-3561030</v>
      </c>
      <c r="N30" s="9"/>
      <c r="O30" s="9">
        <v>6683221769</v>
      </c>
      <c r="P30" s="9"/>
      <c r="Q30" s="9">
        <v>174490424</v>
      </c>
      <c r="R30" s="9"/>
      <c r="S30" s="9">
        <v>1840</v>
      </c>
      <c r="T30" s="9"/>
      <c r="U30" s="9">
        <v>327684659376</v>
      </c>
      <c r="V30" s="9"/>
      <c r="W30" s="9">
        <v>319152058998.04797</v>
      </c>
      <c r="Y30" s="1">
        <v>4.7439028897050123E-2</v>
      </c>
      <c r="AA30" s="9"/>
    </row>
    <row r="31" spans="1:27" ht="21" x14ac:dyDescent="0.2">
      <c r="A31" s="3" t="s">
        <v>77</v>
      </c>
      <c r="C31" s="9">
        <v>75700058</v>
      </c>
      <c r="D31" s="9"/>
      <c r="E31" s="9">
        <v>331162574582</v>
      </c>
      <c r="F31" s="9"/>
      <c r="G31" s="9">
        <v>318230738787.57202</v>
      </c>
      <c r="H31" s="9"/>
      <c r="I31" s="9">
        <v>0</v>
      </c>
      <c r="J31" s="9"/>
      <c r="K31" s="9">
        <v>0</v>
      </c>
      <c r="L31" s="9"/>
      <c r="M31" s="9">
        <v>-1514002</v>
      </c>
      <c r="N31" s="9"/>
      <c r="O31" s="9">
        <v>6522642831</v>
      </c>
      <c r="P31" s="9"/>
      <c r="Q31" s="9">
        <v>74186056</v>
      </c>
      <c r="R31" s="9"/>
      <c r="S31" s="9">
        <v>4262</v>
      </c>
      <c r="T31" s="9"/>
      <c r="U31" s="9">
        <v>324539319418</v>
      </c>
      <c r="V31" s="9"/>
      <c r="W31" s="9">
        <v>314299693896.50201</v>
      </c>
      <c r="Y31" s="1">
        <v>4.6717769291224787E-2</v>
      </c>
      <c r="AA31" s="9"/>
    </row>
    <row r="32" spans="1:27" ht="21" x14ac:dyDescent="0.2">
      <c r="A32" s="3" t="s">
        <v>106</v>
      </c>
      <c r="C32" s="9">
        <v>3583996</v>
      </c>
      <c r="D32" s="9"/>
      <c r="E32" s="9">
        <v>57501429623</v>
      </c>
      <c r="F32" s="9"/>
      <c r="G32" s="9">
        <v>46920380017.445999</v>
      </c>
      <c r="H32" s="9"/>
      <c r="I32" s="9">
        <v>3583996</v>
      </c>
      <c r="J32" s="9"/>
      <c r="K32" s="9">
        <v>0</v>
      </c>
      <c r="L32" s="9"/>
      <c r="M32" s="9">
        <v>0</v>
      </c>
      <c r="N32" s="9"/>
      <c r="O32" s="9">
        <v>0</v>
      </c>
      <c r="P32" s="9"/>
      <c r="Q32" s="9">
        <v>7167992</v>
      </c>
      <c r="R32" s="9"/>
      <c r="S32" s="9">
        <v>6090</v>
      </c>
      <c r="T32" s="9"/>
      <c r="U32" s="9">
        <v>57501429623</v>
      </c>
      <c r="V32" s="9"/>
      <c r="W32" s="9">
        <v>43393335505.884003</v>
      </c>
      <c r="Y32" s="1">
        <v>6.4500216713802017E-3</v>
      </c>
      <c r="AA32" s="9"/>
    </row>
    <row r="33" spans="1:28" ht="21" x14ac:dyDescent="0.2">
      <c r="A33" s="3" t="s">
        <v>107</v>
      </c>
      <c r="C33" s="9">
        <v>43120750</v>
      </c>
      <c r="D33" s="9"/>
      <c r="E33" s="9">
        <v>32939274506</v>
      </c>
      <c r="F33" s="9"/>
      <c r="G33" s="9">
        <v>33562654143.862499</v>
      </c>
      <c r="H33" s="9"/>
      <c r="I33" s="9">
        <v>0</v>
      </c>
      <c r="J33" s="9"/>
      <c r="K33" s="9">
        <v>0</v>
      </c>
      <c r="L33" s="9"/>
      <c r="M33" s="9">
        <v>-862415</v>
      </c>
      <c r="N33" s="9"/>
      <c r="O33" s="9">
        <v>612310886</v>
      </c>
      <c r="P33" s="9"/>
      <c r="Q33" s="9">
        <v>42258335</v>
      </c>
      <c r="R33" s="9"/>
      <c r="S33" s="9">
        <v>715</v>
      </c>
      <c r="T33" s="9"/>
      <c r="U33" s="9">
        <v>32280489018</v>
      </c>
      <c r="V33" s="9"/>
      <c r="W33" s="9">
        <v>30034932003.326199</v>
      </c>
      <c r="Y33" s="1">
        <v>4.4644174056086587E-3</v>
      </c>
      <c r="AA33" s="9"/>
    </row>
    <row r="34" spans="1:28" ht="21" x14ac:dyDescent="0.2">
      <c r="A34" s="3" t="s">
        <v>75</v>
      </c>
      <c r="C34" s="9">
        <v>28480000</v>
      </c>
      <c r="D34" s="9"/>
      <c r="E34" s="9">
        <v>133291703485</v>
      </c>
      <c r="F34" s="9"/>
      <c r="G34" s="9">
        <v>161936311680</v>
      </c>
      <c r="H34" s="9"/>
      <c r="I34" s="9">
        <v>15350720</v>
      </c>
      <c r="J34" s="9"/>
      <c r="K34" s="9">
        <v>0</v>
      </c>
      <c r="L34" s="9"/>
      <c r="M34" s="9">
        <v>-569600</v>
      </c>
      <c r="N34" s="9"/>
      <c r="O34" s="9">
        <v>3017904003</v>
      </c>
      <c r="P34" s="9"/>
      <c r="Q34" s="9">
        <v>43261120</v>
      </c>
      <c r="R34" s="9"/>
      <c r="S34" s="9">
        <v>3240</v>
      </c>
      <c r="T34" s="9"/>
      <c r="U34" s="9">
        <v>130625869416</v>
      </c>
      <c r="V34" s="9"/>
      <c r="W34" s="9">
        <v>139332040928.64001</v>
      </c>
      <c r="Y34" s="1">
        <v>2.0710431061136132E-2</v>
      </c>
      <c r="AA34" s="9"/>
    </row>
    <row r="35" spans="1:28" ht="21" x14ac:dyDescent="0.2">
      <c r="A35" s="3" t="s">
        <v>100</v>
      </c>
      <c r="C35" s="9">
        <v>4384467</v>
      </c>
      <c r="D35" s="9"/>
      <c r="E35" s="9">
        <v>68176257072</v>
      </c>
      <c r="F35" s="9"/>
      <c r="G35" s="9">
        <v>60450722574.124496</v>
      </c>
      <c r="H35" s="9"/>
      <c r="I35" s="9">
        <v>219223</v>
      </c>
      <c r="J35" s="9"/>
      <c r="K35" s="9">
        <v>3408807411.2760015</v>
      </c>
      <c r="L35" s="9"/>
      <c r="M35" s="9">
        <v>0</v>
      </c>
      <c r="N35" s="9"/>
      <c r="O35" s="9">
        <v>0</v>
      </c>
      <c r="P35" s="9"/>
      <c r="Q35" s="9">
        <v>4603690</v>
      </c>
      <c r="R35" s="9"/>
      <c r="S35" s="9">
        <v>11940</v>
      </c>
      <c r="T35" s="9"/>
      <c r="U35" s="9">
        <v>70870813730</v>
      </c>
      <c r="V35" s="9"/>
      <c r="W35" s="9">
        <v>54640998651.330002</v>
      </c>
      <c r="Y35" s="1">
        <v>8.1218837256505829E-3</v>
      </c>
      <c r="AA35" s="9"/>
    </row>
    <row r="36" spans="1:28" ht="21" x14ac:dyDescent="0.2">
      <c r="A36" s="3" t="s">
        <v>17</v>
      </c>
      <c r="C36" s="9">
        <v>250000</v>
      </c>
      <c r="D36" s="9"/>
      <c r="E36" s="9">
        <v>3453382828</v>
      </c>
      <c r="F36" s="9"/>
      <c r="G36" s="9">
        <v>3946378500</v>
      </c>
      <c r="H36" s="9"/>
      <c r="I36" s="9">
        <v>0</v>
      </c>
      <c r="J36" s="9"/>
      <c r="K36" s="9">
        <v>0</v>
      </c>
      <c r="L36" s="9"/>
      <c r="M36" s="9">
        <v>0</v>
      </c>
      <c r="N36" s="9"/>
      <c r="O36" s="9">
        <v>0</v>
      </c>
      <c r="P36" s="9"/>
      <c r="Q36" s="9">
        <v>250000</v>
      </c>
      <c r="R36" s="9"/>
      <c r="S36" s="9">
        <v>13830</v>
      </c>
      <c r="T36" s="9"/>
      <c r="U36" s="9">
        <v>3453382828</v>
      </c>
      <c r="V36" s="9"/>
      <c r="W36" s="9">
        <v>3436927875</v>
      </c>
      <c r="Y36" s="1">
        <v>5.1086783300432754E-4</v>
      </c>
      <c r="AA36" s="9"/>
    </row>
    <row r="37" spans="1:28" ht="21" x14ac:dyDescent="0.2">
      <c r="A37" s="3" t="s">
        <v>105</v>
      </c>
      <c r="C37" s="9">
        <v>36783404</v>
      </c>
      <c r="D37" s="9"/>
      <c r="E37" s="9">
        <v>146587029399</v>
      </c>
      <c r="F37" s="9"/>
      <c r="G37" s="9">
        <v>117043101330.586</v>
      </c>
      <c r="H37" s="9"/>
      <c r="I37" s="9">
        <v>15732423</v>
      </c>
      <c r="J37" s="9"/>
      <c r="K37" s="9">
        <v>0</v>
      </c>
      <c r="L37" s="9"/>
      <c r="M37" s="9">
        <v>0</v>
      </c>
      <c r="N37" s="9"/>
      <c r="O37" s="9">
        <v>0</v>
      </c>
      <c r="P37" s="9"/>
      <c r="Q37" s="9">
        <v>52515827</v>
      </c>
      <c r="R37" s="9"/>
      <c r="S37" s="9">
        <v>2031</v>
      </c>
      <c r="T37" s="9"/>
      <c r="U37" s="9">
        <v>146587029399</v>
      </c>
      <c r="V37" s="9"/>
      <c r="W37" s="9">
        <v>106025019751.41</v>
      </c>
      <c r="Y37" s="1">
        <v>1.5759647584878068E-2</v>
      </c>
      <c r="AA37" s="9"/>
    </row>
    <row r="38" spans="1:28" ht="21" x14ac:dyDescent="0.2">
      <c r="A38" s="3" t="s">
        <v>103</v>
      </c>
      <c r="C38" s="9">
        <v>50561980</v>
      </c>
      <c r="D38" s="9"/>
      <c r="E38" s="9">
        <v>224766698969</v>
      </c>
      <c r="F38" s="9"/>
      <c r="G38" s="9">
        <v>228688169796.45001</v>
      </c>
      <c r="H38" s="9"/>
      <c r="I38" s="9">
        <v>15832539</v>
      </c>
      <c r="J38" s="9"/>
      <c r="K38" s="9">
        <v>0</v>
      </c>
      <c r="L38" s="9"/>
      <c r="M38" s="9">
        <v>0</v>
      </c>
      <c r="N38" s="9"/>
      <c r="O38" s="9">
        <v>0</v>
      </c>
      <c r="P38" s="9"/>
      <c r="Q38" s="9">
        <v>66394519</v>
      </c>
      <c r="R38" s="9"/>
      <c r="S38" s="9">
        <v>3193</v>
      </c>
      <c r="T38" s="9"/>
      <c r="U38" s="9">
        <v>224766698969</v>
      </c>
      <c r="V38" s="9"/>
      <c r="W38" s="9">
        <v>210736312856.95599</v>
      </c>
      <c r="Y38" s="1">
        <v>3.1324021742689355E-2</v>
      </c>
      <c r="AA38" s="9"/>
    </row>
    <row r="39" spans="1:28" ht="21" x14ac:dyDescent="0.2">
      <c r="A39" s="3" t="s">
        <v>84</v>
      </c>
      <c r="C39" s="9">
        <v>285750</v>
      </c>
      <c r="D39" s="9"/>
      <c r="E39" s="9">
        <v>12155688103</v>
      </c>
      <c r="F39" s="9"/>
      <c r="G39" s="9">
        <v>14855803886.25</v>
      </c>
      <c r="H39" s="9"/>
      <c r="I39" s="9">
        <v>0</v>
      </c>
      <c r="J39" s="9"/>
      <c r="K39" s="9">
        <v>0</v>
      </c>
      <c r="L39" s="9"/>
      <c r="M39" s="9">
        <v>0</v>
      </c>
      <c r="N39" s="9"/>
      <c r="O39" s="9">
        <v>0</v>
      </c>
      <c r="P39" s="9"/>
      <c r="Q39" s="9">
        <v>285750</v>
      </c>
      <c r="R39" s="9"/>
      <c r="S39" s="9">
        <v>47950</v>
      </c>
      <c r="T39" s="9"/>
      <c r="U39" s="9">
        <v>12155688103</v>
      </c>
      <c r="V39" s="9"/>
      <c r="W39" s="9">
        <v>13620187310.625</v>
      </c>
      <c r="Y39" s="1">
        <v>2.0245160298838199E-3</v>
      </c>
      <c r="AA39" s="9"/>
      <c r="AB39" s="9"/>
    </row>
    <row r="40" spans="1:28" ht="21" x14ac:dyDescent="0.2">
      <c r="A40" s="3" t="s">
        <v>108</v>
      </c>
      <c r="C40" s="9">
        <v>0</v>
      </c>
      <c r="D40" s="9"/>
      <c r="E40" s="9">
        <v>0</v>
      </c>
      <c r="F40" s="9"/>
      <c r="G40" s="9">
        <v>0</v>
      </c>
      <c r="H40" s="9"/>
      <c r="I40" s="9">
        <v>2000000</v>
      </c>
      <c r="J40" s="9"/>
      <c r="K40" s="9">
        <v>6072751553</v>
      </c>
      <c r="L40" s="9"/>
      <c r="M40" s="9">
        <v>0</v>
      </c>
      <c r="N40" s="9"/>
      <c r="O40" s="9">
        <v>0</v>
      </c>
      <c r="P40" s="9"/>
      <c r="Q40" s="9">
        <v>2000000</v>
      </c>
      <c r="R40" s="9"/>
      <c r="S40" s="9">
        <v>3597</v>
      </c>
      <c r="T40" s="9"/>
      <c r="U40" s="9">
        <v>6072751553</v>
      </c>
      <c r="V40" s="9"/>
      <c r="W40" s="9">
        <v>7151195700</v>
      </c>
      <c r="Y40" s="1">
        <v>1.0629597080645359E-3</v>
      </c>
      <c r="AA40" s="9"/>
    </row>
    <row r="41" spans="1:28" ht="21" x14ac:dyDescent="0.2">
      <c r="A41" s="3" t="s">
        <v>86</v>
      </c>
      <c r="C41" s="9">
        <v>9972274</v>
      </c>
      <c r="D41" s="9"/>
      <c r="E41" s="9">
        <v>75896435199</v>
      </c>
      <c r="F41" s="9"/>
      <c r="G41" s="9">
        <v>85449533918.813995</v>
      </c>
      <c r="H41" s="9"/>
      <c r="I41" s="9">
        <f>-520301+1119405</f>
        <v>599104</v>
      </c>
      <c r="J41" s="9"/>
      <c r="K41" s="9">
        <v>9510121669</v>
      </c>
      <c r="L41" s="9"/>
      <c r="M41" s="9">
        <v>0</v>
      </c>
      <c r="N41" s="9"/>
      <c r="O41" s="9">
        <v>0</v>
      </c>
      <c r="P41" s="9"/>
      <c r="Q41" s="9">
        <v>10571378</v>
      </c>
      <c r="R41" s="9"/>
      <c r="S41" s="9">
        <v>8480</v>
      </c>
      <c r="T41" s="9"/>
      <c r="U41" s="9">
        <v>81284759836</v>
      </c>
      <c r="V41" s="9"/>
      <c r="W41" s="9">
        <v>89111895991.632004</v>
      </c>
      <c r="Y41" s="1">
        <v>1.3245666727921098E-2</v>
      </c>
      <c r="AA41" s="9"/>
    </row>
    <row r="42" spans="1:28" ht="21" x14ac:dyDescent="0.2">
      <c r="A42" s="3" t="s">
        <v>87</v>
      </c>
      <c r="C42" s="9">
        <v>250000</v>
      </c>
      <c r="D42" s="9"/>
      <c r="E42" s="9">
        <v>1701793822</v>
      </c>
      <c r="F42" s="9"/>
      <c r="G42" s="9">
        <v>1930942125</v>
      </c>
      <c r="H42" s="9"/>
      <c r="I42" s="9">
        <v>0</v>
      </c>
      <c r="J42" s="9"/>
      <c r="K42" s="9">
        <v>0</v>
      </c>
      <c r="L42" s="9"/>
      <c r="M42" s="9">
        <v>0</v>
      </c>
      <c r="N42" s="9"/>
      <c r="O42" s="9">
        <v>0</v>
      </c>
      <c r="P42" s="9"/>
      <c r="Q42" s="9">
        <v>250000</v>
      </c>
      <c r="R42" s="9"/>
      <c r="S42" s="9">
        <v>6960</v>
      </c>
      <c r="T42" s="9"/>
      <c r="U42" s="9">
        <v>1701793822</v>
      </c>
      <c r="V42" s="9"/>
      <c r="W42" s="9">
        <v>1729647000</v>
      </c>
      <c r="Y42" s="1">
        <v>2.5709617626248156E-4</v>
      </c>
      <c r="AA42" s="9"/>
    </row>
    <row r="43" spans="1:28" ht="21" x14ac:dyDescent="0.2">
      <c r="A43" s="3" t="s">
        <v>88</v>
      </c>
      <c r="C43" s="9">
        <v>800000</v>
      </c>
      <c r="D43" s="9"/>
      <c r="E43" s="9">
        <v>10970752405</v>
      </c>
      <c r="F43" s="9"/>
      <c r="G43" s="9">
        <v>11968362000</v>
      </c>
      <c r="H43" s="9"/>
      <c r="I43" s="9">
        <v>0</v>
      </c>
      <c r="J43" s="9"/>
      <c r="K43" s="9">
        <v>0</v>
      </c>
      <c r="L43" s="9"/>
      <c r="M43" s="9">
        <v>0</v>
      </c>
      <c r="N43" s="9"/>
      <c r="O43" s="9">
        <v>0</v>
      </c>
      <c r="P43" s="9"/>
      <c r="Q43" s="9">
        <v>800000</v>
      </c>
      <c r="R43" s="9"/>
      <c r="S43" s="9">
        <v>13430</v>
      </c>
      <c r="T43" s="9"/>
      <c r="U43" s="9">
        <v>10970752405</v>
      </c>
      <c r="V43" s="9"/>
      <c r="W43" s="9">
        <v>10680073200</v>
      </c>
      <c r="Y43" s="1">
        <v>1.5874950102092538E-3</v>
      </c>
      <c r="AA43" s="9"/>
    </row>
    <row r="44" spans="1:28" ht="21" x14ac:dyDescent="0.2">
      <c r="A44" s="3" t="s">
        <v>95</v>
      </c>
      <c r="C44" s="9">
        <v>1085225</v>
      </c>
      <c r="D44" s="9"/>
      <c r="E44" s="9">
        <v>3585580479</v>
      </c>
      <c r="F44" s="9"/>
      <c r="G44" s="9">
        <v>4354986057.7162504</v>
      </c>
      <c r="H44" s="9"/>
      <c r="I44" s="9">
        <v>0</v>
      </c>
      <c r="J44" s="9"/>
      <c r="K44" s="9">
        <v>0</v>
      </c>
      <c r="L44" s="9"/>
      <c r="M44" s="9">
        <v>-185225</v>
      </c>
      <c r="N44" s="9"/>
      <c r="O44" s="9">
        <v>646357826</v>
      </c>
      <c r="P44" s="9"/>
      <c r="Q44" s="9">
        <v>900000</v>
      </c>
      <c r="R44" s="9"/>
      <c r="S44" s="9">
        <v>3331</v>
      </c>
      <c r="T44" s="9"/>
      <c r="U44" s="9">
        <v>2973597577</v>
      </c>
      <c r="V44" s="9"/>
      <c r="W44" s="9">
        <v>2980062495</v>
      </c>
      <c r="Y44" s="1">
        <v>4.42958980929479E-4</v>
      </c>
      <c r="AA44" s="9"/>
    </row>
    <row r="45" spans="1:28" ht="21" x14ac:dyDescent="0.2">
      <c r="A45" s="3" t="s">
        <v>96</v>
      </c>
      <c r="C45" s="9">
        <v>3000000</v>
      </c>
      <c r="D45" s="9"/>
      <c r="E45" s="9">
        <v>8110357524</v>
      </c>
      <c r="F45" s="9"/>
      <c r="G45" s="9">
        <v>8979253650</v>
      </c>
      <c r="H45" s="9"/>
      <c r="I45" s="9">
        <v>0</v>
      </c>
      <c r="J45" s="9"/>
      <c r="K45" s="9">
        <v>0</v>
      </c>
      <c r="L45" s="9"/>
      <c r="M45" s="9">
        <v>-1500000</v>
      </c>
      <c r="N45" s="9"/>
      <c r="O45" s="9">
        <v>4055178762</v>
      </c>
      <c r="P45" s="9"/>
      <c r="Q45" s="9">
        <v>1500000</v>
      </c>
      <c r="R45" s="9"/>
      <c r="S45" s="9">
        <v>3643</v>
      </c>
      <c r="T45" s="9"/>
      <c r="U45" s="9">
        <v>4055178761</v>
      </c>
      <c r="V45" s="9"/>
      <c r="W45" s="9">
        <v>5431986225</v>
      </c>
      <c r="Y45" s="1">
        <v>8.0741497424501746E-4</v>
      </c>
      <c r="AA45" s="9"/>
    </row>
    <row r="46" spans="1:28" ht="21" x14ac:dyDescent="0.2">
      <c r="A46" s="3" t="s">
        <v>98</v>
      </c>
      <c r="C46" s="9">
        <v>0</v>
      </c>
      <c r="D46" s="9"/>
      <c r="E46" s="9">
        <v>0</v>
      </c>
      <c r="F46" s="9"/>
      <c r="G46" s="9">
        <v>0</v>
      </c>
      <c r="H46" s="9"/>
      <c r="I46" s="9">
        <v>3403786</v>
      </c>
      <c r="J46" s="9"/>
      <c r="K46" s="9">
        <v>19940751811</v>
      </c>
      <c r="L46" s="9"/>
      <c r="M46" s="9">
        <v>0</v>
      </c>
      <c r="N46" s="9"/>
      <c r="O46" s="9">
        <v>0</v>
      </c>
      <c r="P46" s="9"/>
      <c r="Q46" s="9">
        <v>3403786</v>
      </c>
      <c r="R46" s="9"/>
      <c r="S46" s="9">
        <v>5600</v>
      </c>
      <c r="T46" s="9"/>
      <c r="U46" s="9">
        <v>19940751811</v>
      </c>
      <c r="V46" s="9"/>
      <c r="W46" s="9">
        <v>18947787450.48</v>
      </c>
      <c r="Y46" s="1">
        <v>2.8164149691541924E-3</v>
      </c>
      <c r="AA46" s="9"/>
    </row>
    <row r="47" spans="1:28" ht="21.75" thickBot="1" x14ac:dyDescent="0.25">
      <c r="A47" s="3" t="s">
        <v>94</v>
      </c>
      <c r="C47" s="9">
        <v>245000</v>
      </c>
      <c r="D47" s="9"/>
      <c r="E47" s="9">
        <v>1888458163</v>
      </c>
      <c r="F47" s="9"/>
      <c r="G47" s="9">
        <v>2252765812.5</v>
      </c>
      <c r="H47" s="9"/>
      <c r="I47" s="9">
        <v>0</v>
      </c>
      <c r="J47" s="9"/>
      <c r="K47" s="9">
        <v>0</v>
      </c>
      <c r="L47" s="9"/>
      <c r="M47" s="9">
        <v>0</v>
      </c>
      <c r="N47" s="9"/>
      <c r="O47" s="9">
        <v>0</v>
      </c>
      <c r="P47" s="9"/>
      <c r="Q47" s="9">
        <v>245000</v>
      </c>
      <c r="R47" s="9"/>
      <c r="S47" s="9">
        <v>7170</v>
      </c>
      <c r="T47" s="9"/>
      <c r="U47" s="9">
        <v>1888458163</v>
      </c>
      <c r="V47" s="9"/>
      <c r="W47" s="9">
        <v>1746197932.5</v>
      </c>
      <c r="Y47" s="1">
        <v>2.5955632070775184E-4</v>
      </c>
      <c r="AA47" s="9"/>
    </row>
    <row r="48" spans="1:28" s="3" customFormat="1" ht="21.75" thickBot="1" x14ac:dyDescent="0.25">
      <c r="A48" s="3" t="s">
        <v>18</v>
      </c>
      <c r="C48" s="15"/>
      <c r="E48" s="11">
        <f>SUM(E9:E47)</f>
        <v>7211079129489</v>
      </c>
      <c r="G48" s="11">
        <f>SUM(G9:G47)</f>
        <v>6867650089553.8359</v>
      </c>
      <c r="I48" s="3" t="s">
        <v>18</v>
      </c>
      <c r="K48" s="11">
        <f>SUM(K9:K47)</f>
        <v>38932432444.276001</v>
      </c>
      <c r="M48" s="3" t="s">
        <v>18</v>
      </c>
      <c r="O48" s="11">
        <f>SUM(O9:O47)</f>
        <v>387514848019.01764</v>
      </c>
      <c r="Q48" s="3" t="s">
        <v>18</v>
      </c>
      <c r="S48" s="3" t="s">
        <v>18</v>
      </c>
      <c r="U48" s="11">
        <f>SUM(U9:U47)</f>
        <v>7003569110715</v>
      </c>
      <c r="W48" s="11">
        <f>SUM(W9:W47)</f>
        <v>6676698314045.8623</v>
      </c>
      <c r="Y48" s="16">
        <f>SUM(Y9:Y47)</f>
        <v>0.99243001988229296</v>
      </c>
    </row>
    <row r="49" ht="19.5" thickTop="1" x14ac:dyDescent="0.2"/>
  </sheetData>
  <mergeCells count="17">
    <mergeCell ref="A2:Y2"/>
    <mergeCell ref="A3:Y3"/>
    <mergeCell ref="A4:Y4"/>
    <mergeCell ref="A6:A8"/>
    <mergeCell ref="C6:G6"/>
    <mergeCell ref="I6:O6"/>
    <mergeCell ref="Q6:Y6"/>
    <mergeCell ref="C7:C8"/>
    <mergeCell ref="E7:E8"/>
    <mergeCell ref="G7:G8"/>
    <mergeCell ref="Y7:Y8"/>
    <mergeCell ref="I7:K7"/>
    <mergeCell ref="M7:O7"/>
    <mergeCell ref="Q7:Q8"/>
    <mergeCell ref="S7:S8"/>
    <mergeCell ref="U7:U8"/>
    <mergeCell ref="W7:W8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3277B8-2A45-4D3D-9AD0-78F35EBB7EDD}">
  <dimension ref="A1:Q48"/>
  <sheetViews>
    <sheetView rightToLeft="1" topLeftCell="A19" zoomScale="85" zoomScaleNormal="85" workbookViewId="0">
      <selection activeCell="K8" sqref="K8:K9"/>
    </sheetView>
  </sheetViews>
  <sheetFormatPr defaultRowHeight="18.75" x14ac:dyDescent="0.2"/>
  <cols>
    <col min="1" max="1" width="37.375" style="7" bestFit="1" customWidth="1"/>
    <col min="2" max="2" width="0.875" style="7" customWidth="1"/>
    <col min="3" max="3" width="16.625" style="7" customWidth="1"/>
    <col min="4" max="4" width="0.875" style="7" customWidth="1"/>
    <col min="5" max="5" width="20.125" style="7" customWidth="1"/>
    <col min="6" max="6" width="0.875" style="7" customWidth="1"/>
    <col min="7" max="7" width="20.125" style="7" customWidth="1"/>
    <col min="8" max="8" width="0.875" style="7" customWidth="1"/>
    <col min="9" max="9" width="30.25" style="7" bestFit="1" customWidth="1"/>
    <col min="10" max="10" width="0.875" style="7" customWidth="1"/>
    <col min="11" max="11" width="16.625" style="7" customWidth="1"/>
    <col min="12" max="12" width="0.875" style="7" customWidth="1"/>
    <col min="13" max="13" width="20.125" style="7" customWidth="1"/>
    <col min="14" max="14" width="0.875" style="7" customWidth="1"/>
    <col min="15" max="15" width="20.125" style="7" customWidth="1"/>
    <col min="16" max="16" width="0.875" style="7" customWidth="1"/>
    <col min="17" max="17" width="29.75" style="7" customWidth="1"/>
    <col min="18" max="18" width="0.875" style="7" customWidth="1"/>
    <col min="19" max="16384" width="9" style="7"/>
  </cols>
  <sheetData>
    <row r="1" spans="1:17" x14ac:dyDescent="0.2">
      <c r="A1" s="68"/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</row>
    <row r="2" spans="1:17" ht="26.25" x14ac:dyDescent="0.2">
      <c r="A2" s="69" t="str">
        <f>+سهام!A2</f>
        <v>صندوق سرمایه‌گذاری بخشی صنایع مفید - خودران</v>
      </c>
      <c r="B2" s="69" t="s">
        <v>0</v>
      </c>
      <c r="C2" s="69" t="s">
        <v>0</v>
      </c>
      <c r="D2" s="69" t="s">
        <v>0</v>
      </c>
      <c r="E2" s="69" t="s">
        <v>0</v>
      </c>
      <c r="F2" s="69" t="s">
        <v>0</v>
      </c>
      <c r="G2" s="69" t="s">
        <v>0</v>
      </c>
      <c r="H2" s="69" t="s">
        <v>0</v>
      </c>
      <c r="I2" s="69" t="s">
        <v>0</v>
      </c>
      <c r="J2" s="69" t="s">
        <v>0</v>
      </c>
      <c r="K2" s="69" t="s">
        <v>0</v>
      </c>
      <c r="L2" s="69" t="s">
        <v>0</v>
      </c>
      <c r="M2" s="69" t="s">
        <v>0</v>
      </c>
      <c r="N2" s="69" t="s">
        <v>0</v>
      </c>
      <c r="O2" s="69" t="s">
        <v>0</v>
      </c>
      <c r="P2" s="69" t="s">
        <v>0</v>
      </c>
      <c r="Q2" s="69" t="s">
        <v>0</v>
      </c>
    </row>
    <row r="3" spans="1:17" ht="26.25" x14ac:dyDescent="0.2">
      <c r="A3" s="69" t="s">
        <v>28</v>
      </c>
      <c r="B3" s="69" t="s">
        <v>28</v>
      </c>
      <c r="C3" s="69" t="s">
        <v>28</v>
      </c>
      <c r="D3" s="69" t="s">
        <v>28</v>
      </c>
      <c r="E3" s="69" t="s">
        <v>28</v>
      </c>
      <c r="F3" s="69" t="s">
        <v>28</v>
      </c>
      <c r="G3" s="69" t="s">
        <v>28</v>
      </c>
      <c r="H3" s="69" t="s">
        <v>28</v>
      </c>
      <c r="I3" s="69" t="s">
        <v>28</v>
      </c>
      <c r="J3" s="69" t="s">
        <v>28</v>
      </c>
      <c r="K3" s="69" t="s">
        <v>28</v>
      </c>
      <c r="L3" s="69" t="s">
        <v>28</v>
      </c>
      <c r="M3" s="69" t="s">
        <v>28</v>
      </c>
      <c r="N3" s="69" t="s">
        <v>28</v>
      </c>
      <c r="O3" s="69" t="s">
        <v>28</v>
      </c>
      <c r="P3" s="69" t="s">
        <v>28</v>
      </c>
      <c r="Q3" s="69" t="s">
        <v>28</v>
      </c>
    </row>
    <row r="4" spans="1:17" ht="26.25" x14ac:dyDescent="0.2">
      <c r="A4" s="69" t="str">
        <f>+سهام!A4</f>
        <v>برای ماه منتهی به 1403/12/30</v>
      </c>
      <c r="B4" s="69" t="s">
        <v>2</v>
      </c>
      <c r="C4" s="69" t="s">
        <v>2</v>
      </c>
      <c r="D4" s="69" t="s">
        <v>2</v>
      </c>
      <c r="E4" s="69" t="s">
        <v>2</v>
      </c>
      <c r="F4" s="69" t="s">
        <v>2</v>
      </c>
      <c r="G4" s="69" t="s">
        <v>2</v>
      </c>
      <c r="H4" s="69" t="s">
        <v>2</v>
      </c>
      <c r="I4" s="69" t="s">
        <v>2</v>
      </c>
      <c r="J4" s="69" t="s">
        <v>2</v>
      </c>
      <c r="K4" s="69" t="s">
        <v>2</v>
      </c>
      <c r="L4" s="69" t="s">
        <v>2</v>
      </c>
      <c r="M4" s="69" t="s">
        <v>2</v>
      </c>
      <c r="N4" s="69" t="s">
        <v>2</v>
      </c>
      <c r="O4" s="69" t="s">
        <v>2</v>
      </c>
      <c r="P4" s="69" t="s">
        <v>2</v>
      </c>
      <c r="Q4" s="69" t="s">
        <v>2</v>
      </c>
    </row>
    <row r="6" spans="1:17" ht="27" thickBot="1" x14ac:dyDescent="0.25">
      <c r="A6" s="70" t="s">
        <v>3</v>
      </c>
      <c r="C6" s="70" t="s">
        <v>30</v>
      </c>
      <c r="D6" s="70" t="s">
        <v>30</v>
      </c>
      <c r="E6" s="70" t="s">
        <v>30</v>
      </c>
      <c r="F6" s="70" t="s">
        <v>30</v>
      </c>
      <c r="G6" s="70" t="s">
        <v>30</v>
      </c>
      <c r="H6" s="70" t="s">
        <v>30</v>
      </c>
      <c r="I6" s="70" t="s">
        <v>30</v>
      </c>
      <c r="K6" s="70" t="s">
        <v>31</v>
      </c>
      <c r="L6" s="70" t="s">
        <v>31</v>
      </c>
      <c r="M6" s="70" t="s">
        <v>31</v>
      </c>
      <c r="N6" s="70" t="s">
        <v>31</v>
      </c>
      <c r="O6" s="70" t="s">
        <v>31</v>
      </c>
      <c r="P6" s="70" t="s">
        <v>31</v>
      </c>
      <c r="Q6" s="70" t="s">
        <v>31</v>
      </c>
    </row>
    <row r="7" spans="1:17" ht="27" thickBot="1" x14ac:dyDescent="0.25">
      <c r="A7" s="70" t="s">
        <v>3</v>
      </c>
      <c r="C7" s="18" t="s">
        <v>7</v>
      </c>
      <c r="E7" s="18" t="s">
        <v>42</v>
      </c>
      <c r="G7" s="18" t="s">
        <v>43</v>
      </c>
      <c r="I7" s="18" t="s">
        <v>44</v>
      </c>
      <c r="K7" s="18" t="s">
        <v>7</v>
      </c>
      <c r="M7" s="18" t="s">
        <v>42</v>
      </c>
      <c r="O7" s="18" t="s">
        <v>43</v>
      </c>
      <c r="Q7" s="18" t="s">
        <v>44</v>
      </c>
    </row>
    <row r="8" spans="1:17" ht="21" x14ac:dyDescent="0.2">
      <c r="A8" s="3" t="s">
        <v>114</v>
      </c>
      <c r="C8" s="8">
        <v>71715065</v>
      </c>
      <c r="D8" s="8"/>
      <c r="E8" s="8">
        <v>276099819687</v>
      </c>
      <c r="F8" s="8"/>
      <c r="G8" s="8">
        <v>283751115662</v>
      </c>
      <c r="H8" s="8"/>
      <c r="I8" s="8">
        <v>-7651295975</v>
      </c>
      <c r="J8" s="8"/>
      <c r="K8" s="8">
        <v>71715065</v>
      </c>
      <c r="L8" s="8"/>
      <c r="M8" s="8">
        <v>276099819687</v>
      </c>
      <c r="N8" s="8"/>
      <c r="O8" s="8">
        <v>294242283475</v>
      </c>
      <c r="P8" s="8"/>
      <c r="Q8" s="8">
        <v>-18142463788</v>
      </c>
    </row>
    <row r="9" spans="1:17" ht="21" x14ac:dyDescent="0.2">
      <c r="A9" s="3" t="s">
        <v>115</v>
      </c>
      <c r="C9" s="8">
        <v>32590351</v>
      </c>
      <c r="D9" s="8"/>
      <c r="E9" s="8">
        <v>89219791386</v>
      </c>
      <c r="F9" s="8"/>
      <c r="G9" s="8">
        <v>101634988620</v>
      </c>
      <c r="H9" s="8"/>
      <c r="I9" s="8">
        <v>-12415197234</v>
      </c>
      <c r="J9" s="8"/>
      <c r="K9" s="8">
        <v>32590351</v>
      </c>
      <c r="L9" s="8"/>
      <c r="M9" s="8">
        <v>89219791386</v>
      </c>
      <c r="N9" s="8"/>
      <c r="O9" s="8">
        <v>90756478279</v>
      </c>
      <c r="P9" s="8"/>
      <c r="Q9" s="8">
        <v>-1536686893</v>
      </c>
    </row>
    <row r="10" spans="1:17" ht="21" x14ac:dyDescent="0.2">
      <c r="A10" s="3" t="s">
        <v>64</v>
      </c>
      <c r="C10" s="8">
        <v>11182532</v>
      </c>
      <c r="D10" s="8"/>
      <c r="E10" s="8">
        <v>40973561015</v>
      </c>
      <c r="F10" s="8"/>
      <c r="G10" s="8">
        <v>45564075168</v>
      </c>
      <c r="H10" s="8"/>
      <c r="I10" s="8">
        <v>-4590514153</v>
      </c>
      <c r="J10" s="8"/>
      <c r="K10" s="8">
        <v>11182532</v>
      </c>
      <c r="L10" s="8"/>
      <c r="M10" s="8">
        <v>40973561015</v>
      </c>
      <c r="N10" s="8"/>
      <c r="O10" s="8">
        <v>62813472693</v>
      </c>
      <c r="P10" s="8"/>
      <c r="Q10" s="8">
        <v>-21839911678</v>
      </c>
    </row>
    <row r="11" spans="1:17" ht="21" x14ac:dyDescent="0.2">
      <c r="A11" s="3" t="s">
        <v>72</v>
      </c>
      <c r="C11" s="8">
        <v>18164318</v>
      </c>
      <c r="D11" s="8"/>
      <c r="E11" s="8">
        <v>56552144644</v>
      </c>
      <c r="F11" s="8"/>
      <c r="G11" s="8">
        <v>65177174365</v>
      </c>
      <c r="H11" s="8"/>
      <c r="I11" s="8">
        <v>-8625029721</v>
      </c>
      <c r="J11" s="8"/>
      <c r="K11" s="8">
        <v>18164318</v>
      </c>
      <c r="L11" s="8"/>
      <c r="M11" s="8">
        <v>56552144644</v>
      </c>
      <c r="N11" s="8"/>
      <c r="O11" s="8">
        <v>65757470664</v>
      </c>
      <c r="P11" s="8"/>
      <c r="Q11" s="8">
        <v>-9205326020</v>
      </c>
    </row>
    <row r="12" spans="1:17" ht="21" x14ac:dyDescent="0.2">
      <c r="A12" s="3" t="s">
        <v>70</v>
      </c>
      <c r="C12" s="8">
        <v>3401856</v>
      </c>
      <c r="D12" s="8"/>
      <c r="E12" s="8">
        <v>44096259037</v>
      </c>
      <c r="F12" s="8"/>
      <c r="G12" s="8">
        <v>54004390860</v>
      </c>
      <c r="H12" s="8"/>
      <c r="I12" s="8">
        <v>-9908131823</v>
      </c>
      <c r="J12" s="8"/>
      <c r="K12" s="8">
        <v>3401856</v>
      </c>
      <c r="L12" s="8"/>
      <c r="M12" s="8">
        <v>44096259037</v>
      </c>
      <c r="N12" s="8"/>
      <c r="O12" s="8">
        <v>48526174627</v>
      </c>
      <c r="P12" s="8"/>
      <c r="Q12" s="8">
        <v>-4429915590</v>
      </c>
    </row>
    <row r="13" spans="1:17" ht="21" x14ac:dyDescent="0.2">
      <c r="A13" s="3" t="s">
        <v>65</v>
      </c>
      <c r="C13" s="8">
        <v>62200702</v>
      </c>
      <c r="D13" s="8"/>
      <c r="E13" s="8">
        <v>79575992269</v>
      </c>
      <c r="F13" s="8"/>
      <c r="G13" s="8">
        <v>94186809131</v>
      </c>
      <c r="H13" s="8"/>
      <c r="I13" s="8">
        <v>-14610816862</v>
      </c>
      <c r="J13" s="8"/>
      <c r="K13" s="8">
        <v>62200702</v>
      </c>
      <c r="L13" s="8"/>
      <c r="M13" s="8">
        <v>79575992269</v>
      </c>
      <c r="N13" s="8"/>
      <c r="O13" s="8">
        <v>121070892882</v>
      </c>
      <c r="P13" s="8"/>
      <c r="Q13" s="8">
        <v>-41494900613</v>
      </c>
    </row>
    <row r="14" spans="1:17" ht="21" x14ac:dyDescent="0.2">
      <c r="A14" s="3" t="s">
        <v>117</v>
      </c>
      <c r="C14" s="8">
        <v>52515827</v>
      </c>
      <c r="D14" s="8"/>
      <c r="E14" s="8">
        <v>106025019752</v>
      </c>
      <c r="F14" s="8"/>
      <c r="G14" s="8">
        <v>117043101330</v>
      </c>
      <c r="H14" s="8"/>
      <c r="I14" s="8">
        <v>-11018081578</v>
      </c>
      <c r="J14" s="8"/>
      <c r="K14" s="8">
        <v>52515827</v>
      </c>
      <c r="L14" s="8"/>
      <c r="M14" s="8">
        <v>106025019752</v>
      </c>
      <c r="N14" s="8"/>
      <c r="O14" s="8">
        <v>132618222967</v>
      </c>
      <c r="P14" s="8"/>
      <c r="Q14" s="8">
        <v>-26593203215</v>
      </c>
    </row>
    <row r="15" spans="1:17" ht="21" x14ac:dyDescent="0.2">
      <c r="A15" s="3" t="s">
        <v>17</v>
      </c>
      <c r="C15" s="8">
        <v>250000</v>
      </c>
      <c r="D15" s="8"/>
      <c r="E15" s="8">
        <v>3436927875</v>
      </c>
      <c r="F15" s="8"/>
      <c r="G15" s="8">
        <v>3946378500</v>
      </c>
      <c r="H15" s="8"/>
      <c r="I15" s="8">
        <v>-509450625</v>
      </c>
      <c r="J15" s="8"/>
      <c r="K15" s="8">
        <v>250000</v>
      </c>
      <c r="L15" s="8"/>
      <c r="M15" s="8">
        <v>3436927875</v>
      </c>
      <c r="N15" s="8"/>
      <c r="O15" s="8">
        <v>4540323378</v>
      </c>
      <c r="P15" s="8"/>
      <c r="Q15" s="8">
        <v>-1103395503</v>
      </c>
    </row>
    <row r="16" spans="1:17" ht="21" x14ac:dyDescent="0.2">
      <c r="A16" s="3" t="s">
        <v>66</v>
      </c>
      <c r="C16" s="8">
        <v>14158398</v>
      </c>
      <c r="D16" s="8"/>
      <c r="E16" s="8">
        <v>64248520003</v>
      </c>
      <c r="F16" s="8"/>
      <c r="G16" s="8">
        <v>66809863518</v>
      </c>
      <c r="H16" s="8"/>
      <c r="I16" s="8">
        <v>-2561343515</v>
      </c>
      <c r="J16" s="8"/>
      <c r="K16" s="8">
        <v>14158398</v>
      </c>
      <c r="L16" s="8"/>
      <c r="M16" s="8">
        <v>64248520003</v>
      </c>
      <c r="N16" s="8"/>
      <c r="O16" s="8">
        <v>83002776541</v>
      </c>
      <c r="P16" s="8"/>
      <c r="Q16" s="8">
        <v>-18754256538</v>
      </c>
    </row>
    <row r="17" spans="1:17" ht="21" x14ac:dyDescent="0.2">
      <c r="A17" s="3" t="s">
        <v>113</v>
      </c>
      <c r="C17" s="8">
        <v>66394519</v>
      </c>
      <c r="D17" s="8"/>
      <c r="E17" s="8">
        <v>210736312857</v>
      </c>
      <c r="F17" s="8"/>
      <c r="G17" s="8">
        <v>228688169796</v>
      </c>
      <c r="H17" s="8"/>
      <c r="I17" s="8">
        <v>-17951856939</v>
      </c>
      <c r="J17" s="8"/>
      <c r="K17" s="8">
        <v>66394519</v>
      </c>
      <c r="L17" s="8"/>
      <c r="M17" s="8">
        <v>210736312857</v>
      </c>
      <c r="N17" s="8"/>
      <c r="O17" s="8">
        <v>206070658492</v>
      </c>
      <c r="P17" s="8"/>
      <c r="Q17" s="8">
        <v>4665654365</v>
      </c>
    </row>
    <row r="18" spans="1:17" ht="21" x14ac:dyDescent="0.2">
      <c r="A18" s="3" t="s">
        <v>68</v>
      </c>
      <c r="C18" s="8">
        <v>27880323</v>
      </c>
      <c r="D18" s="8"/>
      <c r="E18" s="8">
        <v>100049110632</v>
      </c>
      <c r="F18" s="8"/>
      <c r="G18" s="8">
        <v>98358530092</v>
      </c>
      <c r="H18" s="8"/>
      <c r="I18" s="8">
        <v>1690580540</v>
      </c>
      <c r="J18" s="8"/>
      <c r="K18" s="8">
        <v>27880323</v>
      </c>
      <c r="L18" s="8"/>
      <c r="M18" s="8">
        <v>100049110632</v>
      </c>
      <c r="N18" s="8"/>
      <c r="O18" s="8">
        <v>112441220225</v>
      </c>
      <c r="P18" s="8"/>
      <c r="Q18" s="8">
        <v>-12392109593</v>
      </c>
    </row>
    <row r="19" spans="1:17" ht="21" x14ac:dyDescent="0.2">
      <c r="A19" s="3" t="s">
        <v>60</v>
      </c>
      <c r="C19" s="8">
        <v>305638326</v>
      </c>
      <c r="D19" s="8"/>
      <c r="E19" s="8">
        <v>383724379564</v>
      </c>
      <c r="F19" s="8"/>
      <c r="G19" s="8">
        <v>402077574297</v>
      </c>
      <c r="H19" s="8"/>
      <c r="I19" s="8">
        <v>-18353194733</v>
      </c>
      <c r="J19" s="8"/>
      <c r="K19" s="8">
        <v>305638326</v>
      </c>
      <c r="L19" s="8"/>
      <c r="M19" s="8">
        <v>383724379564</v>
      </c>
      <c r="N19" s="8"/>
      <c r="O19" s="8">
        <v>487023103452</v>
      </c>
      <c r="P19" s="8"/>
      <c r="Q19" s="8">
        <v>-103298723888</v>
      </c>
    </row>
    <row r="20" spans="1:17" ht="21" x14ac:dyDescent="0.2">
      <c r="A20" s="3" t="s">
        <v>74</v>
      </c>
      <c r="C20" s="8">
        <v>83150327</v>
      </c>
      <c r="D20" s="8"/>
      <c r="E20" s="8">
        <v>193827341090</v>
      </c>
      <c r="F20" s="8"/>
      <c r="G20" s="8">
        <v>213993314546</v>
      </c>
      <c r="H20" s="8"/>
      <c r="I20" s="8">
        <v>-20165973456</v>
      </c>
      <c r="J20" s="8"/>
      <c r="K20" s="8">
        <v>83150327</v>
      </c>
      <c r="L20" s="8"/>
      <c r="M20" s="8">
        <v>193827341090</v>
      </c>
      <c r="N20" s="8"/>
      <c r="O20" s="8">
        <v>244175134735</v>
      </c>
      <c r="P20" s="8"/>
      <c r="Q20" s="8">
        <v>-50347793645</v>
      </c>
    </row>
    <row r="21" spans="1:17" ht="21" x14ac:dyDescent="0.2">
      <c r="A21" s="3" t="s">
        <v>73</v>
      </c>
      <c r="C21" s="8">
        <v>42258335</v>
      </c>
      <c r="D21" s="8"/>
      <c r="E21" s="8">
        <v>30034932003</v>
      </c>
      <c r="F21" s="8"/>
      <c r="G21" s="8">
        <v>32778239624</v>
      </c>
      <c r="H21" s="8"/>
      <c r="I21" s="8">
        <v>-2743307621</v>
      </c>
      <c r="J21" s="8"/>
      <c r="K21" s="8">
        <v>42258335</v>
      </c>
      <c r="L21" s="8"/>
      <c r="M21" s="8">
        <v>30034932003</v>
      </c>
      <c r="N21" s="8"/>
      <c r="O21" s="8">
        <v>38436311592</v>
      </c>
      <c r="P21" s="8"/>
      <c r="Q21" s="8">
        <v>-8401379589</v>
      </c>
    </row>
    <row r="22" spans="1:17" ht="21" x14ac:dyDescent="0.2">
      <c r="A22" s="3" t="s">
        <v>15</v>
      </c>
      <c r="C22" s="8">
        <v>3652624</v>
      </c>
      <c r="D22" s="8"/>
      <c r="E22" s="8">
        <v>6288703016</v>
      </c>
      <c r="F22" s="8"/>
      <c r="G22" s="8">
        <v>7236958217</v>
      </c>
      <c r="H22" s="8"/>
      <c r="I22" s="8">
        <v>-948255201</v>
      </c>
      <c r="J22" s="8"/>
      <c r="K22" s="8">
        <v>3652624</v>
      </c>
      <c r="L22" s="8"/>
      <c r="M22" s="8">
        <v>6288703016</v>
      </c>
      <c r="N22" s="8"/>
      <c r="O22" s="8">
        <v>7933496590</v>
      </c>
      <c r="P22" s="8"/>
      <c r="Q22" s="8">
        <v>-1644793574</v>
      </c>
    </row>
    <row r="23" spans="1:17" ht="21" x14ac:dyDescent="0.2">
      <c r="A23" s="3" t="s">
        <v>71</v>
      </c>
      <c r="C23" s="8">
        <v>7167992</v>
      </c>
      <c r="D23" s="8"/>
      <c r="E23" s="8">
        <v>43393335506</v>
      </c>
      <c r="F23" s="8"/>
      <c r="G23" s="8">
        <v>46920380017</v>
      </c>
      <c r="H23" s="8"/>
      <c r="I23" s="8">
        <v>-3527044511</v>
      </c>
      <c r="J23" s="8"/>
      <c r="K23" s="8">
        <v>7167992</v>
      </c>
      <c r="L23" s="8"/>
      <c r="M23" s="8">
        <v>43393335506</v>
      </c>
      <c r="N23" s="8"/>
      <c r="O23" s="8">
        <v>47825011614</v>
      </c>
      <c r="P23" s="8"/>
      <c r="Q23" s="8">
        <v>-4431676108</v>
      </c>
    </row>
    <row r="24" spans="1:17" ht="21" x14ac:dyDescent="0.2">
      <c r="A24" s="3" t="s">
        <v>61</v>
      </c>
      <c r="C24" s="8">
        <v>5717518</v>
      </c>
      <c r="D24" s="8"/>
      <c r="E24" s="8">
        <v>48025564588</v>
      </c>
      <c r="F24" s="8"/>
      <c r="G24" s="8">
        <v>51664988239</v>
      </c>
      <c r="H24" s="8"/>
      <c r="I24" s="8">
        <v>-3639423651</v>
      </c>
      <c r="J24" s="8"/>
      <c r="K24" s="8">
        <v>5717518</v>
      </c>
      <c r="L24" s="8"/>
      <c r="M24" s="8">
        <v>48025564588</v>
      </c>
      <c r="N24" s="8"/>
      <c r="O24" s="8">
        <v>54407493558</v>
      </c>
      <c r="P24" s="8"/>
      <c r="Q24" s="8">
        <v>-6381928970</v>
      </c>
    </row>
    <row r="25" spans="1:17" ht="21" x14ac:dyDescent="0.2">
      <c r="A25" s="3" t="s">
        <v>69</v>
      </c>
      <c r="C25" s="8">
        <v>436389209</v>
      </c>
      <c r="D25" s="8"/>
      <c r="E25" s="8">
        <v>1675307381163</v>
      </c>
      <c r="F25" s="8"/>
      <c r="G25" s="8">
        <v>1463438045524</v>
      </c>
      <c r="H25" s="8"/>
      <c r="I25" s="8">
        <v>211869335639</v>
      </c>
      <c r="J25" s="8"/>
      <c r="K25" s="8">
        <v>436389209</v>
      </c>
      <c r="L25" s="8"/>
      <c r="M25" s="8">
        <v>1675307381163</v>
      </c>
      <c r="N25" s="8"/>
      <c r="O25" s="8">
        <v>1496845688575</v>
      </c>
      <c r="P25" s="8"/>
      <c r="Q25" s="8">
        <v>178461692588</v>
      </c>
    </row>
    <row r="26" spans="1:17" ht="21" x14ac:dyDescent="0.2">
      <c r="A26" s="3" t="s">
        <v>86</v>
      </c>
      <c r="C26" s="8">
        <v>10571378</v>
      </c>
      <c r="D26" s="8"/>
      <c r="E26" s="8">
        <v>89111895992</v>
      </c>
      <c r="F26" s="8"/>
      <c r="G26" s="8">
        <v>90837858555</v>
      </c>
      <c r="H26" s="8"/>
      <c r="I26" s="8">
        <v>-1725962563</v>
      </c>
      <c r="J26" s="8"/>
      <c r="K26" s="8">
        <v>10571378</v>
      </c>
      <c r="L26" s="8"/>
      <c r="M26" s="8">
        <v>89111895992</v>
      </c>
      <c r="N26" s="8"/>
      <c r="O26" s="8">
        <v>81284759836</v>
      </c>
      <c r="P26" s="8"/>
      <c r="Q26" s="8">
        <v>7827136156</v>
      </c>
    </row>
    <row r="27" spans="1:17" ht="21" x14ac:dyDescent="0.2">
      <c r="A27" s="3" t="s">
        <v>59</v>
      </c>
      <c r="C27" s="8">
        <v>308461958</v>
      </c>
      <c r="D27" s="8"/>
      <c r="E27" s="8">
        <v>231503090060</v>
      </c>
      <c r="F27" s="8"/>
      <c r="G27" s="8">
        <v>241121145497</v>
      </c>
      <c r="H27" s="8"/>
      <c r="I27" s="8">
        <v>-9618055437</v>
      </c>
      <c r="J27" s="8"/>
      <c r="K27" s="8">
        <v>308461958</v>
      </c>
      <c r="L27" s="8"/>
      <c r="M27" s="8">
        <v>231503090060</v>
      </c>
      <c r="N27" s="8"/>
      <c r="O27" s="8">
        <v>296814940213</v>
      </c>
      <c r="P27" s="8"/>
      <c r="Q27" s="8">
        <v>-65311850153</v>
      </c>
    </row>
    <row r="28" spans="1:17" ht="21" x14ac:dyDescent="0.2">
      <c r="A28" s="3" t="s">
        <v>16</v>
      </c>
      <c r="C28" s="8">
        <v>34820</v>
      </c>
      <c r="D28" s="8"/>
      <c r="E28" s="8">
        <v>351069655201</v>
      </c>
      <c r="F28" s="8"/>
      <c r="G28" s="8">
        <v>304987609781</v>
      </c>
      <c r="H28" s="8"/>
      <c r="I28" s="8">
        <v>46082045420</v>
      </c>
      <c r="J28" s="8"/>
      <c r="K28" s="8">
        <v>34820</v>
      </c>
      <c r="L28" s="8"/>
      <c r="M28" s="8">
        <v>351069655201</v>
      </c>
      <c r="N28" s="8"/>
      <c r="O28" s="8">
        <v>227640691375</v>
      </c>
      <c r="P28" s="8"/>
      <c r="Q28" s="8">
        <v>123428963826</v>
      </c>
    </row>
    <row r="29" spans="1:17" ht="21" x14ac:dyDescent="0.2">
      <c r="A29" s="3" t="s">
        <v>58</v>
      </c>
      <c r="C29" s="8">
        <v>112139955</v>
      </c>
      <c r="D29" s="8"/>
      <c r="E29" s="8">
        <v>74575251198</v>
      </c>
      <c r="F29" s="8"/>
      <c r="G29" s="8">
        <v>68720689221</v>
      </c>
      <c r="H29" s="8"/>
      <c r="I29" s="8">
        <v>5854561977</v>
      </c>
      <c r="J29" s="8"/>
      <c r="K29" s="8">
        <v>112139955</v>
      </c>
      <c r="L29" s="8"/>
      <c r="M29" s="8">
        <v>74575251198</v>
      </c>
      <c r="N29" s="8"/>
      <c r="O29" s="8">
        <v>88626010245</v>
      </c>
      <c r="P29" s="8"/>
      <c r="Q29" s="8">
        <v>-14050759047</v>
      </c>
    </row>
    <row r="30" spans="1:17" ht="21" x14ac:dyDescent="0.2">
      <c r="A30" s="3" t="s">
        <v>79</v>
      </c>
      <c r="C30" s="8">
        <v>174490424</v>
      </c>
      <c r="D30" s="8"/>
      <c r="E30" s="8">
        <v>319152058998</v>
      </c>
      <c r="F30" s="8"/>
      <c r="G30" s="8">
        <v>344932720755</v>
      </c>
      <c r="H30" s="8"/>
      <c r="I30" s="8">
        <v>-25780661757</v>
      </c>
      <c r="J30" s="8"/>
      <c r="K30" s="8">
        <v>174490424</v>
      </c>
      <c r="L30" s="8"/>
      <c r="M30" s="8">
        <v>319152058998</v>
      </c>
      <c r="N30" s="8"/>
      <c r="O30" s="8">
        <v>313428136207</v>
      </c>
      <c r="P30" s="8"/>
      <c r="Q30" s="8">
        <v>5723922791</v>
      </c>
    </row>
    <row r="31" spans="1:17" ht="21" x14ac:dyDescent="0.2">
      <c r="A31" s="3" t="s">
        <v>92</v>
      </c>
      <c r="C31" s="8">
        <v>285750</v>
      </c>
      <c r="D31" s="8"/>
      <c r="E31" s="8">
        <v>13620187310</v>
      </c>
      <c r="F31" s="8"/>
      <c r="G31" s="8">
        <v>14855803886</v>
      </c>
      <c r="H31" s="8"/>
      <c r="I31" s="8">
        <v>-1235616576</v>
      </c>
      <c r="J31" s="8"/>
      <c r="K31" s="8">
        <v>285750</v>
      </c>
      <c r="L31" s="8"/>
      <c r="M31" s="8">
        <v>13620187310</v>
      </c>
      <c r="N31" s="8"/>
      <c r="O31" s="8">
        <v>12155688103</v>
      </c>
      <c r="P31" s="8"/>
      <c r="Q31" s="8">
        <v>1464499207</v>
      </c>
    </row>
    <row r="32" spans="1:17" ht="21" x14ac:dyDescent="0.2">
      <c r="A32" s="3" t="s">
        <v>104</v>
      </c>
      <c r="C32" s="8">
        <v>66830186</v>
      </c>
      <c r="D32" s="8"/>
      <c r="E32" s="8">
        <v>84037171188</v>
      </c>
      <c r="F32" s="8"/>
      <c r="G32" s="8">
        <v>90964006290</v>
      </c>
      <c r="H32" s="8"/>
      <c r="I32" s="8">
        <v>-6926835102</v>
      </c>
      <c r="J32" s="8"/>
      <c r="K32" s="8">
        <v>66830186</v>
      </c>
      <c r="L32" s="8"/>
      <c r="M32" s="8">
        <v>84037171188</v>
      </c>
      <c r="N32" s="8"/>
      <c r="O32" s="8">
        <v>102666705092</v>
      </c>
      <c r="P32" s="8"/>
      <c r="Q32" s="8">
        <v>-18629533904</v>
      </c>
    </row>
    <row r="33" spans="1:17" ht="21" x14ac:dyDescent="0.2">
      <c r="A33" s="3" t="s">
        <v>63</v>
      </c>
      <c r="C33" s="8">
        <v>4383376</v>
      </c>
      <c r="D33" s="8"/>
      <c r="E33" s="8">
        <v>55599083087</v>
      </c>
      <c r="F33" s="8"/>
      <c r="G33" s="8">
        <v>63947624067</v>
      </c>
      <c r="H33" s="8"/>
      <c r="I33" s="8">
        <v>-8348540980</v>
      </c>
      <c r="J33" s="8"/>
      <c r="K33" s="8">
        <v>4383376</v>
      </c>
      <c r="L33" s="8"/>
      <c r="M33" s="8">
        <v>55599083087</v>
      </c>
      <c r="N33" s="8"/>
      <c r="O33" s="8">
        <v>72778316332</v>
      </c>
      <c r="P33" s="8"/>
      <c r="Q33" s="8">
        <v>-17179233245</v>
      </c>
    </row>
    <row r="34" spans="1:17" ht="21" x14ac:dyDescent="0.2">
      <c r="A34" s="3" t="s">
        <v>80</v>
      </c>
      <c r="C34" s="8">
        <v>154548757</v>
      </c>
      <c r="D34" s="8"/>
      <c r="E34" s="8">
        <v>204634083605</v>
      </c>
      <c r="F34" s="8"/>
      <c r="G34" s="8">
        <v>248647354877</v>
      </c>
      <c r="H34" s="8"/>
      <c r="I34" s="8">
        <v>-44013271272</v>
      </c>
      <c r="J34" s="8"/>
      <c r="K34" s="8">
        <v>154548757</v>
      </c>
      <c r="L34" s="8"/>
      <c r="M34" s="8">
        <v>204634083605</v>
      </c>
      <c r="N34" s="8"/>
      <c r="O34" s="8">
        <v>267925603372</v>
      </c>
      <c r="P34" s="8"/>
      <c r="Q34" s="8">
        <v>-63291519767</v>
      </c>
    </row>
    <row r="35" spans="1:17" s="55" customFormat="1" ht="21" x14ac:dyDescent="0.2">
      <c r="A35" s="3" t="s">
        <v>98</v>
      </c>
      <c r="C35" s="8">
        <v>3403786</v>
      </c>
      <c r="D35" s="8"/>
      <c r="E35" s="8">
        <v>18947787450</v>
      </c>
      <c r="F35" s="8"/>
      <c r="G35" s="8">
        <v>19940751811</v>
      </c>
      <c r="H35" s="8"/>
      <c r="I35" s="8">
        <v>-992964361</v>
      </c>
      <c r="J35" s="8"/>
      <c r="K35" s="8">
        <v>3403786</v>
      </c>
      <c r="L35" s="8"/>
      <c r="M35" s="8">
        <v>18947787450</v>
      </c>
      <c r="N35" s="8"/>
      <c r="O35" s="8">
        <v>19940751811</v>
      </c>
      <c r="P35" s="8"/>
      <c r="Q35" s="8">
        <v>-992964361</v>
      </c>
    </row>
    <row r="36" spans="1:17" s="55" customFormat="1" ht="21" x14ac:dyDescent="0.2">
      <c r="A36" s="3" t="s">
        <v>108</v>
      </c>
      <c r="C36" s="8">
        <v>2000000</v>
      </c>
      <c r="D36" s="8"/>
      <c r="E36" s="8">
        <v>7151195700</v>
      </c>
      <c r="F36" s="8"/>
      <c r="G36" s="8">
        <v>6072751553</v>
      </c>
      <c r="H36" s="8"/>
      <c r="I36" s="8">
        <v>1078444147</v>
      </c>
      <c r="J36" s="8"/>
      <c r="K36" s="8">
        <v>2000000</v>
      </c>
      <c r="L36" s="8"/>
      <c r="M36" s="8">
        <v>7151195700</v>
      </c>
      <c r="N36" s="8"/>
      <c r="O36" s="8">
        <v>6072751553</v>
      </c>
      <c r="P36" s="8"/>
      <c r="Q36" s="8">
        <v>1078444147</v>
      </c>
    </row>
    <row r="37" spans="1:17" ht="21" x14ac:dyDescent="0.2">
      <c r="A37" s="3" t="s">
        <v>88</v>
      </c>
      <c r="C37" s="8">
        <v>800000</v>
      </c>
      <c r="D37" s="8"/>
      <c r="E37" s="8">
        <v>10680073200</v>
      </c>
      <c r="F37" s="8"/>
      <c r="G37" s="8">
        <v>11968362000</v>
      </c>
      <c r="H37" s="8"/>
      <c r="I37" s="8">
        <v>-1288288800</v>
      </c>
      <c r="J37" s="8"/>
      <c r="K37" s="8">
        <v>800000</v>
      </c>
      <c r="L37" s="8"/>
      <c r="M37" s="8">
        <v>10680073200</v>
      </c>
      <c r="N37" s="8"/>
      <c r="O37" s="8">
        <v>10970752405</v>
      </c>
      <c r="P37" s="8"/>
      <c r="Q37" s="8">
        <v>-290679205</v>
      </c>
    </row>
    <row r="38" spans="1:17" ht="21" x14ac:dyDescent="0.2">
      <c r="A38" s="3" t="s">
        <v>77</v>
      </c>
      <c r="C38" s="8">
        <v>74186056</v>
      </c>
      <c r="D38" s="8"/>
      <c r="E38" s="8">
        <v>314299693897</v>
      </c>
      <c r="F38" s="8"/>
      <c r="G38" s="8">
        <v>311873645375</v>
      </c>
      <c r="H38" s="8"/>
      <c r="I38" s="8">
        <v>2426048522</v>
      </c>
      <c r="J38" s="8"/>
      <c r="K38" s="8">
        <v>74186056</v>
      </c>
      <c r="L38" s="8"/>
      <c r="M38" s="8">
        <v>314299693897</v>
      </c>
      <c r="N38" s="8"/>
      <c r="O38" s="8">
        <v>311497397162</v>
      </c>
      <c r="P38" s="8"/>
      <c r="Q38" s="8">
        <v>2802296735</v>
      </c>
    </row>
    <row r="39" spans="1:17" ht="21" x14ac:dyDescent="0.2">
      <c r="A39" s="3" t="s">
        <v>76</v>
      </c>
      <c r="C39" s="8">
        <v>4603690</v>
      </c>
      <c r="D39" s="8"/>
      <c r="E39" s="8">
        <v>54640998651</v>
      </c>
      <c r="F39" s="8"/>
      <c r="G39" s="8">
        <v>63145279232</v>
      </c>
      <c r="H39" s="8"/>
      <c r="I39" s="8">
        <v>-8504280581</v>
      </c>
      <c r="J39" s="8"/>
      <c r="K39" s="8">
        <v>4603690</v>
      </c>
      <c r="L39" s="8"/>
      <c r="M39" s="8">
        <v>54640998651</v>
      </c>
      <c r="N39" s="8"/>
      <c r="O39" s="8">
        <v>72384824356</v>
      </c>
      <c r="P39" s="8"/>
      <c r="Q39" s="8">
        <v>-17743825705</v>
      </c>
    </row>
    <row r="40" spans="1:17" ht="21" x14ac:dyDescent="0.2">
      <c r="A40" s="3" t="s">
        <v>75</v>
      </c>
      <c r="C40" s="8">
        <v>43261120</v>
      </c>
      <c r="D40" s="8"/>
      <c r="E40" s="8">
        <v>139332040929</v>
      </c>
      <c r="F40" s="8"/>
      <c r="G40" s="8">
        <v>158622881796</v>
      </c>
      <c r="H40" s="8"/>
      <c r="I40" s="8">
        <v>-19290840867</v>
      </c>
      <c r="J40" s="8"/>
      <c r="K40" s="8">
        <v>43261120</v>
      </c>
      <c r="L40" s="8"/>
      <c r="M40" s="8">
        <v>139332040929</v>
      </c>
      <c r="N40" s="8"/>
      <c r="O40" s="8">
        <v>162358064529</v>
      </c>
      <c r="P40" s="8"/>
      <c r="Q40" s="8">
        <v>-23026023600</v>
      </c>
    </row>
    <row r="41" spans="1:17" ht="21" x14ac:dyDescent="0.2">
      <c r="A41" s="3" t="s">
        <v>87</v>
      </c>
      <c r="C41" s="8">
        <v>250000</v>
      </c>
      <c r="D41" s="8"/>
      <c r="E41" s="8">
        <v>1729647000</v>
      </c>
      <c r="F41" s="8"/>
      <c r="G41" s="8">
        <v>1930942125</v>
      </c>
      <c r="H41" s="8"/>
      <c r="I41" s="8">
        <v>-201295125</v>
      </c>
      <c r="K41" s="8">
        <v>250000</v>
      </c>
      <c r="L41" s="8"/>
      <c r="M41" s="8">
        <v>1729647000</v>
      </c>
      <c r="N41" s="8"/>
      <c r="O41" s="8">
        <v>1701793822</v>
      </c>
      <c r="P41" s="8"/>
      <c r="Q41" s="8">
        <v>27853178</v>
      </c>
    </row>
    <row r="42" spans="1:17" ht="21" x14ac:dyDescent="0.2">
      <c r="A42" s="3" t="s">
        <v>62</v>
      </c>
      <c r="C42" s="8">
        <v>2338014212</v>
      </c>
      <c r="D42" s="8"/>
      <c r="E42" s="8">
        <v>825056574741</v>
      </c>
      <c r="F42" s="8"/>
      <c r="G42" s="8">
        <v>760969252866</v>
      </c>
      <c r="H42" s="8"/>
      <c r="I42" s="8">
        <v>64087321875</v>
      </c>
      <c r="K42" s="8">
        <v>2338014212</v>
      </c>
      <c r="L42" s="8"/>
      <c r="M42" s="8">
        <v>825056574741</v>
      </c>
      <c r="N42" s="8"/>
      <c r="O42" s="8">
        <v>793493966231</v>
      </c>
      <c r="P42" s="8"/>
      <c r="Q42" s="8">
        <v>31562608510</v>
      </c>
    </row>
    <row r="43" spans="1:17" ht="21" x14ac:dyDescent="0.2">
      <c r="A43" s="3" t="s">
        <v>94</v>
      </c>
      <c r="C43" s="8">
        <v>245000</v>
      </c>
      <c r="D43" s="8"/>
      <c r="E43" s="8">
        <v>1746197932</v>
      </c>
      <c r="F43" s="8"/>
      <c r="G43" s="8">
        <v>2252765812</v>
      </c>
      <c r="H43" s="8"/>
      <c r="I43" s="8">
        <v>-506567880</v>
      </c>
      <c r="K43" s="8">
        <v>245000</v>
      </c>
      <c r="L43" s="8"/>
      <c r="M43" s="8">
        <v>1746197932</v>
      </c>
      <c r="N43" s="8"/>
      <c r="O43" s="8">
        <v>1888458163</v>
      </c>
      <c r="P43" s="8"/>
      <c r="Q43" s="8">
        <v>-142260231</v>
      </c>
    </row>
    <row r="44" spans="1:17" ht="21" x14ac:dyDescent="0.2">
      <c r="A44" s="3" t="s">
        <v>96</v>
      </c>
      <c r="C44" s="8">
        <v>1500000</v>
      </c>
      <c r="D44" s="8"/>
      <c r="E44" s="8">
        <v>5431986225</v>
      </c>
      <c r="F44" s="8"/>
      <c r="G44" s="8">
        <v>4924074887</v>
      </c>
      <c r="H44" s="8"/>
      <c r="I44" s="8">
        <v>507911338</v>
      </c>
      <c r="K44" s="8">
        <v>1500000</v>
      </c>
      <c r="L44" s="8"/>
      <c r="M44" s="8">
        <v>5431986225</v>
      </c>
      <c r="N44" s="8"/>
      <c r="O44" s="8">
        <v>4055178761</v>
      </c>
      <c r="P44" s="8"/>
      <c r="Q44" s="8">
        <v>1376807464</v>
      </c>
    </row>
    <row r="45" spans="1:17" ht="21" x14ac:dyDescent="0.2">
      <c r="A45" s="3" t="s">
        <v>95</v>
      </c>
      <c r="C45" s="8">
        <v>900000</v>
      </c>
      <c r="D45" s="8"/>
      <c r="E45" s="8">
        <v>2980062495</v>
      </c>
      <c r="F45" s="8"/>
      <c r="G45" s="8">
        <v>3743003155</v>
      </c>
      <c r="H45" s="8"/>
      <c r="I45" s="8">
        <v>-762940660</v>
      </c>
      <c r="K45" s="8">
        <v>900000</v>
      </c>
      <c r="L45" s="8"/>
      <c r="M45" s="8">
        <v>2980062495</v>
      </c>
      <c r="N45" s="8"/>
      <c r="O45" s="8">
        <v>2973597577</v>
      </c>
      <c r="P45" s="8"/>
      <c r="Q45" s="8">
        <v>6464918</v>
      </c>
    </row>
    <row r="46" spans="1:17" ht="21.75" thickBot="1" x14ac:dyDescent="0.25">
      <c r="A46" s="3" t="s">
        <v>67</v>
      </c>
      <c r="C46" s="8">
        <v>211677770</v>
      </c>
      <c r="D46" s="8"/>
      <c r="E46" s="8">
        <v>419784483100</v>
      </c>
      <c r="F46" s="8"/>
      <c r="G46" s="8">
        <v>440849102978</v>
      </c>
      <c r="H46" s="8"/>
      <c r="I46" s="8">
        <v>-21064619878</v>
      </c>
      <c r="K46" s="8">
        <v>211677770</v>
      </c>
      <c r="L46" s="8"/>
      <c r="M46" s="8">
        <v>419784483100</v>
      </c>
      <c r="N46" s="8"/>
      <c r="O46" s="8">
        <v>496296431394</v>
      </c>
      <c r="P46" s="8"/>
      <c r="Q46" s="8">
        <v>-76511948294</v>
      </c>
    </row>
    <row r="47" spans="1:17" s="23" customFormat="1" ht="21.75" thickBot="1" x14ac:dyDescent="0.25">
      <c r="E47" s="24">
        <f>SUM(E8:E46)</f>
        <v>6676698314046</v>
      </c>
      <c r="G47" s="24">
        <f>SUM(G8:G46)</f>
        <v>6632581724025</v>
      </c>
      <c r="I47" s="25">
        <f>SUM(I8:I46)</f>
        <v>44116590021</v>
      </c>
      <c r="K47" s="23" t="s">
        <v>18</v>
      </c>
      <c r="M47" s="24">
        <f>SUM(M8:M46)</f>
        <v>6676698314046</v>
      </c>
      <c r="O47" s="24">
        <f>SUM(O8:O46)</f>
        <v>6945441032878</v>
      </c>
      <c r="Q47" s="25">
        <f>SUM(Q8:Q46)</f>
        <v>-268742718832</v>
      </c>
    </row>
    <row r="48" spans="1:17" ht="19.5" thickTop="1" x14ac:dyDescent="0.2"/>
  </sheetData>
  <mergeCells count="7">
    <mergeCell ref="A1:Q1"/>
    <mergeCell ref="A2:Q2"/>
    <mergeCell ref="A3:Q3"/>
    <mergeCell ref="A4:Q4"/>
    <mergeCell ref="A6:A7"/>
    <mergeCell ref="C6:I6"/>
    <mergeCell ref="K6:Q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C458FB-D64A-4B1F-AA28-01BC909206F3}">
  <dimension ref="A2:T14"/>
  <sheetViews>
    <sheetView rightToLeft="1" tabSelected="1" workbookViewId="0">
      <selection activeCell="N12" sqref="N12"/>
    </sheetView>
  </sheetViews>
  <sheetFormatPr defaultRowHeight="22.5" x14ac:dyDescent="0.2"/>
  <cols>
    <col min="1" max="1" width="24.75" style="40" bestFit="1" customWidth="1"/>
    <col min="2" max="2" width="0.875" style="40" customWidth="1"/>
    <col min="3" max="3" width="18" style="40" bestFit="1" customWidth="1"/>
    <col min="4" max="4" width="0.875" style="40" customWidth="1"/>
    <col min="5" max="5" width="18.5" style="40" bestFit="1" customWidth="1"/>
    <col min="6" max="6" width="0.875" style="40" customWidth="1"/>
    <col min="7" max="7" width="18.5" style="40" bestFit="1" customWidth="1"/>
    <col min="8" max="8" width="0.875" style="40" customWidth="1"/>
    <col min="9" max="9" width="18.875" style="40" bestFit="1" customWidth="1"/>
    <col min="10" max="10" width="0.875" style="40" customWidth="1"/>
    <col min="11" max="11" width="18.25" style="40" bestFit="1" customWidth="1"/>
    <col min="12" max="12" width="0.875" style="40" customWidth="1"/>
    <col min="13" max="13" width="16.125" style="40" bestFit="1" customWidth="1"/>
    <col min="14" max="16384" width="9" style="40"/>
  </cols>
  <sheetData>
    <row r="2" spans="1:20" ht="24" x14ac:dyDescent="0.2">
      <c r="A2" s="60" t="str">
        <f>+سهام!A2</f>
        <v>صندوق سرمایه‌گذاری بخشی صنایع مفید - خودران</v>
      </c>
      <c r="B2" s="60" t="s">
        <v>0</v>
      </c>
      <c r="C2" s="60" t="s">
        <v>0</v>
      </c>
      <c r="D2" s="60" t="s">
        <v>0</v>
      </c>
      <c r="E2" s="60" t="s">
        <v>0</v>
      </c>
      <c r="F2" s="60" t="s">
        <v>0</v>
      </c>
      <c r="G2" s="60" t="s">
        <v>0</v>
      </c>
      <c r="H2" s="60" t="s">
        <v>0</v>
      </c>
      <c r="I2" s="60" t="s">
        <v>0</v>
      </c>
      <c r="J2" s="60" t="s">
        <v>0</v>
      </c>
      <c r="K2" s="60" t="s">
        <v>0</v>
      </c>
    </row>
    <row r="3" spans="1:20" ht="24" x14ac:dyDescent="0.2">
      <c r="A3" s="60" t="s">
        <v>1</v>
      </c>
      <c r="B3" s="60" t="s">
        <v>1</v>
      </c>
      <c r="C3" s="60" t="s">
        <v>1</v>
      </c>
      <c r="D3" s="60" t="s">
        <v>1</v>
      </c>
      <c r="E3" s="60" t="s">
        <v>1</v>
      </c>
      <c r="F3" s="60" t="s">
        <v>1</v>
      </c>
      <c r="G3" s="60" t="s">
        <v>1</v>
      </c>
      <c r="H3" s="60" t="s">
        <v>1</v>
      </c>
      <c r="I3" s="60" t="s">
        <v>1</v>
      </c>
      <c r="J3" s="60" t="s">
        <v>1</v>
      </c>
      <c r="K3" s="60" t="s">
        <v>1</v>
      </c>
    </row>
    <row r="4" spans="1:20" ht="24" x14ac:dyDescent="0.2">
      <c r="A4" s="60" t="str">
        <f>+سهام!A4</f>
        <v>برای ماه منتهی به 1403/12/30</v>
      </c>
      <c r="B4" s="60" t="s">
        <v>19</v>
      </c>
      <c r="C4" s="60" t="s">
        <v>19</v>
      </c>
      <c r="D4" s="60" t="s">
        <v>19</v>
      </c>
      <c r="E4" s="60" t="s">
        <v>19</v>
      </c>
      <c r="F4" s="60" t="s">
        <v>19</v>
      </c>
      <c r="G4" s="60" t="s">
        <v>19</v>
      </c>
      <c r="H4" s="60" t="s">
        <v>19</v>
      </c>
      <c r="I4" s="60" t="s">
        <v>19</v>
      </c>
      <c r="J4" s="60" t="s">
        <v>19</v>
      </c>
      <c r="K4" s="60" t="s">
        <v>19</v>
      </c>
    </row>
    <row r="5" spans="1:20" ht="25.5" x14ac:dyDescent="0.2">
      <c r="A5" s="61" t="s">
        <v>20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</row>
    <row r="6" spans="1:20" ht="24.75" thickBot="1" x14ac:dyDescent="0.25">
      <c r="A6" s="62" t="s">
        <v>21</v>
      </c>
      <c r="C6" s="51" t="s">
        <v>93</v>
      </c>
      <c r="E6" s="62" t="s">
        <v>5</v>
      </c>
      <c r="F6" s="62" t="s">
        <v>5</v>
      </c>
      <c r="G6" s="62" t="s">
        <v>5</v>
      </c>
      <c r="I6" s="62" t="s">
        <v>109</v>
      </c>
      <c r="J6" s="62" t="s">
        <v>4</v>
      </c>
      <c r="K6" s="62" t="s">
        <v>4</v>
      </c>
    </row>
    <row r="7" spans="1:20" ht="24.75" thickBot="1" x14ac:dyDescent="0.25">
      <c r="A7" s="62" t="s">
        <v>21</v>
      </c>
      <c r="C7" s="51" t="s">
        <v>22</v>
      </c>
      <c r="E7" s="51" t="s">
        <v>23</v>
      </c>
      <c r="G7" s="51" t="s">
        <v>24</v>
      </c>
      <c r="I7" s="51" t="s">
        <v>22</v>
      </c>
      <c r="K7" s="51" t="s">
        <v>25</v>
      </c>
    </row>
    <row r="8" spans="1:20" ht="24" x14ac:dyDescent="0.2">
      <c r="A8" s="39" t="s">
        <v>26</v>
      </c>
      <c r="C8" s="41">
        <v>2142524378</v>
      </c>
      <c r="E8" s="41">
        <v>584994617805</v>
      </c>
      <c r="F8" s="41"/>
      <c r="G8" s="41">
        <v>577159437394</v>
      </c>
      <c r="I8" s="41">
        <f>+C8+E8-G8</f>
        <v>9977704789</v>
      </c>
      <c r="K8" s="52">
        <v>1.16462776739693E-3</v>
      </c>
      <c r="M8" s="41"/>
    </row>
    <row r="9" spans="1:20" ht="24.75" thickBot="1" x14ac:dyDescent="0.25">
      <c r="A9" s="39" t="s">
        <v>27</v>
      </c>
      <c r="C9" s="41">
        <v>527624</v>
      </c>
      <c r="E9" s="41">
        <v>2159</v>
      </c>
      <c r="F9" s="41"/>
      <c r="G9" s="41">
        <v>0</v>
      </c>
      <c r="I9" s="41">
        <f>+C9+E9-G9</f>
        <v>529783</v>
      </c>
      <c r="K9" s="52">
        <v>3.2091556517063749E-10</v>
      </c>
      <c r="M9" s="41"/>
    </row>
    <row r="10" spans="1:20" ht="24.75" thickBot="1" x14ac:dyDescent="0.25">
      <c r="A10" s="40" t="s">
        <v>18</v>
      </c>
      <c r="C10" s="42">
        <f>SUM(C8:C9)</f>
        <v>2143052002</v>
      </c>
      <c r="D10" s="39"/>
      <c r="E10" s="42">
        <f>SUM(E8:E9)</f>
        <v>584994619964</v>
      </c>
      <c r="F10" s="39"/>
      <c r="G10" s="42">
        <f>SUM(G8:G9)</f>
        <v>577159437394</v>
      </c>
      <c r="H10" s="39"/>
      <c r="I10" s="42">
        <f>SUM(I8:I9)</f>
        <v>9978234572</v>
      </c>
      <c r="J10" s="39"/>
      <c r="K10" s="53">
        <f>SUM(K8:K9)</f>
        <v>1.1646280883124951E-3</v>
      </c>
      <c r="L10" s="39"/>
      <c r="M10" s="39"/>
    </row>
    <row r="11" spans="1:20" ht="23.25" thickTop="1" x14ac:dyDescent="0.2"/>
    <row r="12" spans="1:20" x14ac:dyDescent="0.45">
      <c r="C12" s="41"/>
      <c r="I12" s="48"/>
    </row>
    <row r="13" spans="1:20" x14ac:dyDescent="0.2">
      <c r="C13" s="41"/>
      <c r="I13" s="41"/>
    </row>
    <row r="14" spans="1:20" x14ac:dyDescent="0.2">
      <c r="C14" s="41"/>
      <c r="K14" s="41"/>
    </row>
  </sheetData>
  <mergeCells count="7">
    <mergeCell ref="A2:K2"/>
    <mergeCell ref="A3:K3"/>
    <mergeCell ref="A4:K4"/>
    <mergeCell ref="A5:T5"/>
    <mergeCell ref="A6:A7"/>
    <mergeCell ref="E6:G6"/>
    <mergeCell ref="I6:K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A1F39B-E8C2-4784-B9D2-77FA37691CB7}">
  <dimension ref="A2:G17"/>
  <sheetViews>
    <sheetView rightToLeft="1" workbookViewId="0">
      <selection activeCell="K8" sqref="K8:K9"/>
    </sheetView>
  </sheetViews>
  <sheetFormatPr defaultRowHeight="18.75" x14ac:dyDescent="0.45"/>
  <cols>
    <col min="1" max="1" width="20.875" style="13" bestFit="1" customWidth="1"/>
    <col min="2" max="2" width="0.875" style="13" customWidth="1"/>
    <col min="3" max="3" width="20.125" style="13" customWidth="1"/>
    <col min="4" max="4" width="0.875" style="13" customWidth="1"/>
    <col min="5" max="5" width="20.125" style="13" customWidth="1"/>
    <col min="6" max="6" width="0.875" style="13" customWidth="1"/>
    <col min="7" max="7" width="28" style="13" customWidth="1"/>
    <col min="8" max="8" width="0.875" style="13" customWidth="1"/>
    <col min="9" max="9" width="8" style="13" customWidth="1"/>
    <col min="10" max="16384" width="9" style="13"/>
  </cols>
  <sheetData>
    <row r="2" spans="1:7" ht="26.25" x14ac:dyDescent="0.45">
      <c r="A2" s="63" t="str">
        <f>+سهام!A2</f>
        <v>صندوق سرمایه‌گذاری بخشی صنایع مفید - خودران</v>
      </c>
      <c r="B2" s="63" t="s">
        <v>0</v>
      </c>
      <c r="C2" s="63" t="s">
        <v>0</v>
      </c>
      <c r="D2" s="63" t="s">
        <v>0</v>
      </c>
      <c r="E2" s="63" t="s">
        <v>0</v>
      </c>
      <c r="F2" s="63" t="s">
        <v>0</v>
      </c>
      <c r="G2" s="63" t="s">
        <v>0</v>
      </c>
    </row>
    <row r="3" spans="1:7" ht="26.25" x14ac:dyDescent="0.45">
      <c r="A3" s="63" t="s">
        <v>28</v>
      </c>
      <c r="B3" s="63" t="s">
        <v>28</v>
      </c>
      <c r="C3" s="63" t="s">
        <v>28</v>
      </c>
      <c r="D3" s="63" t="s">
        <v>28</v>
      </c>
      <c r="E3" s="63" t="s">
        <v>28</v>
      </c>
      <c r="F3" s="63" t="s">
        <v>28</v>
      </c>
      <c r="G3" s="63" t="s">
        <v>28</v>
      </c>
    </row>
    <row r="4" spans="1:7" ht="26.25" x14ac:dyDescent="0.45">
      <c r="A4" s="63" t="str">
        <f>+سهام!A4</f>
        <v>برای ماه منتهی به 1403/12/30</v>
      </c>
      <c r="B4" s="63" t="s">
        <v>2</v>
      </c>
      <c r="C4" s="63" t="s">
        <v>2</v>
      </c>
      <c r="D4" s="63" t="s">
        <v>2</v>
      </c>
      <c r="E4" s="63" t="s">
        <v>2</v>
      </c>
      <c r="F4" s="63" t="s">
        <v>2</v>
      </c>
      <c r="G4" s="63" t="s">
        <v>2</v>
      </c>
    </row>
    <row r="6" spans="1:7" ht="27" thickBot="1" x14ac:dyDescent="0.5">
      <c r="A6" s="12" t="s">
        <v>32</v>
      </c>
      <c r="C6" s="12" t="s">
        <v>22</v>
      </c>
      <c r="E6" s="12" t="s">
        <v>49</v>
      </c>
      <c r="G6" s="12" t="s">
        <v>13</v>
      </c>
    </row>
    <row r="7" spans="1:7" ht="21" x14ac:dyDescent="0.45">
      <c r="A7" s="4" t="s">
        <v>56</v>
      </c>
      <c r="C7" s="20">
        <f>+'درآمد سرمایه‌گذاری در سهام'!I49</f>
        <v>64010413153</v>
      </c>
      <c r="D7" s="5"/>
      <c r="E7" s="1">
        <f>+C7/$C$10</f>
        <v>0.9905242475750814</v>
      </c>
      <c r="F7" s="5"/>
      <c r="G7" s="1">
        <v>9.5145613310796684E-3</v>
      </c>
    </row>
    <row r="8" spans="1:7" ht="21" x14ac:dyDescent="0.45">
      <c r="A8" s="4" t="s">
        <v>57</v>
      </c>
      <c r="C8" s="20">
        <f>+'درآمد سپرده بانکی'!E10</f>
        <v>592510310</v>
      </c>
      <c r="D8" s="5"/>
      <c r="E8" s="1">
        <f t="shared" ref="E8:E9" si="0">+C8/$C$10</f>
        <v>9.1687555209245195E-3</v>
      </c>
      <c r="F8" s="5"/>
      <c r="G8" s="1">
        <v>8.8071227884705712E-5</v>
      </c>
    </row>
    <row r="9" spans="1:7" ht="21.75" thickBot="1" x14ac:dyDescent="0.5">
      <c r="A9" s="4" t="s">
        <v>90</v>
      </c>
      <c r="C9" s="20">
        <f>+'سایر درآمدها'!C8</f>
        <v>19838988</v>
      </c>
      <c r="D9" s="5"/>
      <c r="E9" s="1">
        <f t="shared" si="0"/>
        <v>3.0699690399405081E-4</v>
      </c>
      <c r="F9" s="5"/>
      <c r="G9" s="1">
        <v>2.9488837639803126E-6</v>
      </c>
    </row>
    <row r="10" spans="1:7" ht="21.75" thickBot="1" x14ac:dyDescent="0.5">
      <c r="A10" s="13" t="s">
        <v>18</v>
      </c>
      <c r="C10" s="56">
        <f>SUM(C7:C9)</f>
        <v>64622762451</v>
      </c>
      <c r="D10" s="4"/>
      <c r="E10" s="46">
        <f>SUM(E7:E9)</f>
        <v>1</v>
      </c>
      <c r="F10" s="4"/>
      <c r="G10" s="16">
        <f>SUM(G7:G9)</f>
        <v>9.6055814427283542E-3</v>
      </c>
    </row>
    <row r="11" spans="1:7" ht="19.5" thickTop="1" x14ac:dyDescent="0.45"/>
    <row r="12" spans="1:7" x14ac:dyDescent="0.45">
      <c r="C12" s="47"/>
      <c r="G12" s="48"/>
    </row>
    <row r="13" spans="1:7" x14ac:dyDescent="0.45">
      <c r="C13" s="57"/>
      <c r="G13" s="57"/>
    </row>
    <row r="14" spans="1:7" x14ac:dyDescent="0.45">
      <c r="C14" s="49"/>
      <c r="G14" s="50"/>
    </row>
    <row r="15" spans="1:7" x14ac:dyDescent="0.45">
      <c r="C15" s="49"/>
    </row>
    <row r="16" spans="1:7" x14ac:dyDescent="0.45">
      <c r="C16" s="47"/>
    </row>
    <row r="17" spans="3:3" x14ac:dyDescent="0.45">
      <c r="C17" s="47"/>
    </row>
  </sheetData>
  <mergeCells count="3">
    <mergeCell ref="A2:G2"/>
    <mergeCell ref="A3:G3"/>
    <mergeCell ref="A4:G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188CA0-0039-458C-872A-640EA66ED8E9}">
  <dimension ref="A2:U50"/>
  <sheetViews>
    <sheetView rightToLeft="1" topLeftCell="A28" zoomScale="93" zoomScaleNormal="93" workbookViewId="0">
      <selection activeCell="K8" sqref="K8:K9"/>
    </sheetView>
  </sheetViews>
  <sheetFormatPr defaultRowHeight="18.75" x14ac:dyDescent="0.45"/>
  <cols>
    <col min="1" max="1" width="24.25" style="21" bestFit="1" customWidth="1"/>
    <col min="2" max="2" width="0.875" style="21" customWidth="1"/>
    <col min="3" max="3" width="19.25" style="21" customWidth="1"/>
    <col min="4" max="4" width="0.875" style="21" customWidth="1"/>
    <col min="5" max="5" width="19.25" style="21" customWidth="1"/>
    <col min="6" max="6" width="0.875" style="21" customWidth="1"/>
    <col min="7" max="7" width="19.25" style="21" customWidth="1"/>
    <col min="8" max="8" width="0.875" style="21" customWidth="1"/>
    <col min="9" max="9" width="19.25" style="21" customWidth="1"/>
    <col min="10" max="10" width="0.875" style="21" customWidth="1"/>
    <col min="11" max="11" width="20.125" style="21" customWidth="1"/>
    <col min="12" max="12" width="0.875" style="21" customWidth="1"/>
    <col min="13" max="13" width="19.25" style="21" customWidth="1"/>
    <col min="14" max="14" width="0.875" style="21" customWidth="1"/>
    <col min="15" max="15" width="20.125" style="21" customWidth="1"/>
    <col min="16" max="16" width="0.875" style="21" customWidth="1"/>
    <col min="17" max="17" width="19.25" style="21" customWidth="1"/>
    <col min="18" max="18" width="0.875" style="21" customWidth="1"/>
    <col min="19" max="19" width="20.125" style="21" customWidth="1"/>
    <col min="20" max="20" width="0.875" style="21" customWidth="1"/>
    <col min="21" max="21" width="20.125" style="21" customWidth="1"/>
    <col min="22" max="22" width="0.875" style="21" customWidth="1"/>
    <col min="23" max="23" width="8" style="21" customWidth="1"/>
    <col min="24" max="16384" width="9" style="21"/>
  </cols>
  <sheetData>
    <row r="2" spans="1:21" ht="26.25" x14ac:dyDescent="0.45">
      <c r="A2" s="63" t="str">
        <f>+سهام!A2</f>
        <v>صندوق سرمایه‌گذاری بخشی صنایع مفید - خودران</v>
      </c>
      <c r="B2" s="63" t="s">
        <v>0</v>
      </c>
      <c r="C2" s="63" t="s">
        <v>0</v>
      </c>
      <c r="D2" s="63" t="s">
        <v>0</v>
      </c>
      <c r="E2" s="63" t="s">
        <v>0</v>
      </c>
      <c r="F2" s="63" t="s">
        <v>0</v>
      </c>
      <c r="G2" s="63" t="s">
        <v>0</v>
      </c>
      <c r="H2" s="63" t="s">
        <v>0</v>
      </c>
      <c r="I2" s="63" t="s">
        <v>0</v>
      </c>
      <c r="J2" s="63" t="s">
        <v>0</v>
      </c>
      <c r="K2" s="63" t="s">
        <v>0</v>
      </c>
      <c r="L2" s="63" t="s">
        <v>0</v>
      </c>
      <c r="M2" s="63" t="s">
        <v>0</v>
      </c>
      <c r="N2" s="63" t="s">
        <v>0</v>
      </c>
      <c r="O2" s="63" t="s">
        <v>0</v>
      </c>
      <c r="P2" s="63" t="s">
        <v>0</v>
      </c>
      <c r="Q2" s="63" t="s">
        <v>0</v>
      </c>
      <c r="R2" s="63" t="s">
        <v>0</v>
      </c>
      <c r="S2" s="63" t="s">
        <v>0</v>
      </c>
      <c r="T2" s="63" t="s">
        <v>0</v>
      </c>
      <c r="U2" s="63" t="s">
        <v>0</v>
      </c>
    </row>
    <row r="3" spans="1:21" ht="26.25" x14ac:dyDescent="0.45">
      <c r="A3" s="63" t="s">
        <v>28</v>
      </c>
      <c r="B3" s="63" t="s">
        <v>28</v>
      </c>
      <c r="C3" s="63" t="s">
        <v>28</v>
      </c>
      <c r="D3" s="63" t="s">
        <v>28</v>
      </c>
      <c r="E3" s="63" t="s">
        <v>28</v>
      </c>
      <c r="F3" s="63" t="s">
        <v>28</v>
      </c>
      <c r="G3" s="63" t="s">
        <v>28</v>
      </c>
      <c r="H3" s="63" t="s">
        <v>28</v>
      </c>
      <c r="I3" s="63" t="s">
        <v>28</v>
      </c>
      <c r="J3" s="63" t="s">
        <v>28</v>
      </c>
      <c r="K3" s="63" t="s">
        <v>28</v>
      </c>
      <c r="L3" s="63" t="s">
        <v>28</v>
      </c>
      <c r="M3" s="63" t="s">
        <v>28</v>
      </c>
      <c r="N3" s="63" t="s">
        <v>28</v>
      </c>
      <c r="O3" s="63" t="s">
        <v>28</v>
      </c>
      <c r="P3" s="63" t="s">
        <v>28</v>
      </c>
      <c r="Q3" s="63" t="s">
        <v>28</v>
      </c>
      <c r="R3" s="63" t="s">
        <v>28</v>
      </c>
      <c r="S3" s="63" t="s">
        <v>28</v>
      </c>
      <c r="T3" s="63" t="s">
        <v>28</v>
      </c>
      <c r="U3" s="63" t="s">
        <v>28</v>
      </c>
    </row>
    <row r="4" spans="1:21" ht="26.25" x14ac:dyDescent="0.45">
      <c r="A4" s="63" t="str">
        <f>+سهام!A4</f>
        <v>برای ماه منتهی به 1403/12/30</v>
      </c>
      <c r="B4" s="63" t="s">
        <v>2</v>
      </c>
      <c r="C4" s="63" t="s">
        <v>2</v>
      </c>
      <c r="D4" s="63" t="s">
        <v>2</v>
      </c>
      <c r="E4" s="63" t="s">
        <v>2</v>
      </c>
      <c r="F4" s="63" t="s">
        <v>2</v>
      </c>
      <c r="G4" s="63" t="s">
        <v>2</v>
      </c>
      <c r="H4" s="63" t="s">
        <v>2</v>
      </c>
      <c r="I4" s="63" t="s">
        <v>2</v>
      </c>
      <c r="J4" s="63" t="s">
        <v>2</v>
      </c>
      <c r="K4" s="63" t="s">
        <v>2</v>
      </c>
      <c r="L4" s="63" t="s">
        <v>2</v>
      </c>
      <c r="M4" s="63" t="s">
        <v>2</v>
      </c>
      <c r="N4" s="63" t="s">
        <v>2</v>
      </c>
      <c r="O4" s="63" t="s">
        <v>2</v>
      </c>
      <c r="P4" s="63" t="s">
        <v>2</v>
      </c>
      <c r="Q4" s="63" t="s">
        <v>2</v>
      </c>
      <c r="R4" s="63" t="s">
        <v>2</v>
      </c>
      <c r="S4" s="63" t="s">
        <v>2</v>
      </c>
      <c r="T4" s="63" t="s">
        <v>2</v>
      </c>
      <c r="U4" s="63" t="s">
        <v>2</v>
      </c>
    </row>
    <row r="6" spans="1:21" ht="27" thickBot="1" x14ac:dyDescent="0.5">
      <c r="A6" s="64" t="s">
        <v>3</v>
      </c>
      <c r="C6" s="64" t="s">
        <v>30</v>
      </c>
      <c r="D6" s="64" t="s">
        <v>30</v>
      </c>
      <c r="E6" s="64" t="s">
        <v>30</v>
      </c>
      <c r="F6" s="64" t="s">
        <v>30</v>
      </c>
      <c r="G6" s="64" t="s">
        <v>30</v>
      </c>
      <c r="H6" s="64" t="s">
        <v>30</v>
      </c>
      <c r="I6" s="64" t="s">
        <v>30</v>
      </c>
      <c r="J6" s="64" t="s">
        <v>30</v>
      </c>
      <c r="K6" s="64" t="s">
        <v>30</v>
      </c>
      <c r="M6" s="64" t="s">
        <v>31</v>
      </c>
      <c r="N6" s="64" t="s">
        <v>31</v>
      </c>
      <c r="O6" s="64" t="s">
        <v>31</v>
      </c>
      <c r="P6" s="64" t="s">
        <v>31</v>
      </c>
      <c r="Q6" s="64" t="s">
        <v>31</v>
      </c>
      <c r="R6" s="64" t="s">
        <v>31</v>
      </c>
      <c r="S6" s="64" t="s">
        <v>31</v>
      </c>
      <c r="T6" s="64" t="s">
        <v>31</v>
      </c>
      <c r="U6" s="64" t="s">
        <v>31</v>
      </c>
    </row>
    <row r="7" spans="1:21" ht="27" thickBot="1" x14ac:dyDescent="0.5">
      <c r="A7" s="64" t="s">
        <v>3</v>
      </c>
      <c r="C7" s="12" t="s">
        <v>46</v>
      </c>
      <c r="E7" s="12" t="s">
        <v>47</v>
      </c>
      <c r="G7" s="12" t="s">
        <v>48</v>
      </c>
      <c r="I7" s="12" t="s">
        <v>22</v>
      </c>
      <c r="K7" s="12" t="s">
        <v>49</v>
      </c>
      <c r="M7" s="12" t="s">
        <v>46</v>
      </c>
      <c r="O7" s="12" t="s">
        <v>47</v>
      </c>
      <c r="Q7" s="12" t="s">
        <v>48</v>
      </c>
      <c r="S7" s="12" t="s">
        <v>22</v>
      </c>
      <c r="U7" s="12" t="s">
        <v>49</v>
      </c>
    </row>
    <row r="8" spans="1:21" ht="21" x14ac:dyDescent="0.55000000000000004">
      <c r="A8" s="19" t="s">
        <v>114</v>
      </c>
      <c r="C8" s="6">
        <v>0</v>
      </c>
      <c r="D8" s="20"/>
      <c r="E8" s="20">
        <v>-7651295975</v>
      </c>
      <c r="F8" s="20"/>
      <c r="G8" s="20">
        <v>-129890628</v>
      </c>
      <c r="H8" s="20"/>
      <c r="I8" s="20">
        <f>+G8+E8+C8</f>
        <v>-7781186603</v>
      </c>
      <c r="J8" s="5"/>
      <c r="K8" s="1">
        <f t="shared" ref="K8:K44" si="0">+I8/$I$49</f>
        <v>-0.12156126198406386</v>
      </c>
      <c r="L8" s="5"/>
      <c r="M8" s="20">
        <v>3320818186</v>
      </c>
      <c r="N8" s="20"/>
      <c r="O8" s="20">
        <v>-18142463788</v>
      </c>
      <c r="P8" s="20"/>
      <c r="Q8" s="20">
        <v>14784836901</v>
      </c>
      <c r="R8" s="20"/>
      <c r="S8" s="20">
        <f>+M8+O8+Q8</f>
        <v>-36808701</v>
      </c>
      <c r="T8" s="5"/>
      <c r="U8" s="1">
        <f>+S8/$S$49</f>
        <v>2.1356356510794419E-4</v>
      </c>
    </row>
    <row r="9" spans="1:21" ht="21" x14ac:dyDescent="0.55000000000000004">
      <c r="A9" s="19" t="s">
        <v>115</v>
      </c>
      <c r="C9" s="6">
        <v>0</v>
      </c>
      <c r="D9" s="20"/>
      <c r="E9" s="20">
        <v>-12415197234</v>
      </c>
      <c r="F9" s="20"/>
      <c r="G9" s="20">
        <v>66861771</v>
      </c>
      <c r="H9" s="20"/>
      <c r="I9" s="20">
        <f t="shared" ref="I9:I48" si="1">+G9+E9+C9</f>
        <v>-12348335463</v>
      </c>
      <c r="J9" s="5"/>
      <c r="K9" s="1">
        <f t="shared" si="0"/>
        <v>-0.19291135386807398</v>
      </c>
      <c r="L9" s="5"/>
      <c r="M9" s="20">
        <v>0</v>
      </c>
      <c r="N9" s="20"/>
      <c r="O9" s="20">
        <v>-1536686893</v>
      </c>
      <c r="P9" s="20"/>
      <c r="Q9" s="20">
        <v>952225116</v>
      </c>
      <c r="R9" s="20"/>
      <c r="S9" s="20">
        <f t="shared" ref="S9:S48" si="2">+M9+O9+Q9</f>
        <v>-584461777</v>
      </c>
      <c r="T9" s="5"/>
      <c r="U9" s="1">
        <f t="shared" ref="U9:U48" si="3">+S9/$S$49</f>
        <v>3.3910390036704708E-3</v>
      </c>
    </row>
    <row r="10" spans="1:21" ht="21" x14ac:dyDescent="0.55000000000000004">
      <c r="A10" s="19" t="s">
        <v>64</v>
      </c>
      <c r="C10" s="6">
        <v>0</v>
      </c>
      <c r="D10" s="20"/>
      <c r="E10" s="20">
        <v>-4590514153</v>
      </c>
      <c r="F10" s="20"/>
      <c r="G10" s="20">
        <v>-387183458</v>
      </c>
      <c r="H10" s="20"/>
      <c r="I10" s="20">
        <f t="shared" si="1"/>
        <v>-4977697611</v>
      </c>
      <c r="J10" s="5"/>
      <c r="K10" s="1">
        <f t="shared" si="0"/>
        <v>-7.7763872560892983E-2</v>
      </c>
      <c r="L10" s="5"/>
      <c r="M10" s="20">
        <v>0</v>
      </c>
      <c r="N10" s="20"/>
      <c r="O10" s="20">
        <v>-21839911678</v>
      </c>
      <c r="P10" s="20"/>
      <c r="Q10" s="20">
        <v>-470221583</v>
      </c>
      <c r="R10" s="20"/>
      <c r="S10" s="20">
        <f t="shared" si="2"/>
        <v>-22310133261</v>
      </c>
      <c r="T10" s="5"/>
      <c r="U10" s="1">
        <f t="shared" si="3"/>
        <v>0.12944307915817199</v>
      </c>
    </row>
    <row r="11" spans="1:21" s="4" customFormat="1" ht="21" x14ac:dyDescent="0.55000000000000004">
      <c r="A11" s="19" t="s">
        <v>72</v>
      </c>
      <c r="C11" s="6">
        <v>0</v>
      </c>
      <c r="D11" s="10"/>
      <c r="E11" s="20">
        <v>-8625029721</v>
      </c>
      <c r="F11" s="10"/>
      <c r="G11" s="20">
        <v>-149308946</v>
      </c>
      <c r="H11" s="10"/>
      <c r="I11" s="20">
        <f t="shared" si="1"/>
        <v>-8774338667</v>
      </c>
      <c r="K11" s="1">
        <f t="shared" si="0"/>
        <v>-0.13707673853045221</v>
      </c>
      <c r="M11" s="20">
        <v>0</v>
      </c>
      <c r="N11" s="10"/>
      <c r="O11" s="20">
        <v>-9205326020</v>
      </c>
      <c r="P11" s="10"/>
      <c r="Q11" s="20">
        <v>-149308946</v>
      </c>
      <c r="R11" s="10"/>
      <c r="S11" s="20">
        <f t="shared" si="2"/>
        <v>-9354634966</v>
      </c>
      <c r="T11" s="5"/>
      <c r="U11" s="1">
        <f t="shared" si="3"/>
        <v>5.4275460403299544E-2</v>
      </c>
    </row>
    <row r="12" spans="1:21" ht="21" x14ac:dyDescent="0.55000000000000004">
      <c r="A12" s="19" t="s">
        <v>70</v>
      </c>
      <c r="C12" s="6">
        <v>0</v>
      </c>
      <c r="D12" s="20"/>
      <c r="E12" s="20">
        <v>-9908131823</v>
      </c>
      <c r="F12" s="20"/>
      <c r="G12" s="20">
        <v>0</v>
      </c>
      <c r="H12" s="20"/>
      <c r="I12" s="20">
        <f t="shared" si="1"/>
        <v>-9908131823</v>
      </c>
      <c r="J12" s="5"/>
      <c r="K12" s="1">
        <f t="shared" si="0"/>
        <v>-0.15478937464935941</v>
      </c>
      <c r="L12" s="5"/>
      <c r="M12" s="20">
        <v>0</v>
      </c>
      <c r="N12" s="20"/>
      <c r="O12" s="20">
        <v>-4429915590</v>
      </c>
      <c r="P12" s="20"/>
      <c r="Q12" s="20">
        <v>62826052</v>
      </c>
      <c r="R12" s="20"/>
      <c r="S12" s="20">
        <f t="shared" si="2"/>
        <v>-4367089538</v>
      </c>
      <c r="T12" s="5"/>
      <c r="U12" s="1">
        <f t="shared" si="3"/>
        <v>2.5337792031315774E-2</v>
      </c>
    </row>
    <row r="13" spans="1:21" ht="21" x14ac:dyDescent="0.55000000000000004">
      <c r="A13" s="19" t="s">
        <v>65</v>
      </c>
      <c r="C13" s="6">
        <v>0</v>
      </c>
      <c r="D13" s="20"/>
      <c r="E13" s="20">
        <v>-14610816862</v>
      </c>
      <c r="F13" s="20"/>
      <c r="G13" s="20">
        <v>-810848806</v>
      </c>
      <c r="H13" s="20"/>
      <c r="I13" s="20">
        <f t="shared" si="1"/>
        <v>-15421665668</v>
      </c>
      <c r="J13" s="5"/>
      <c r="K13" s="1">
        <f t="shared" si="0"/>
        <v>-0.24092432634575531</v>
      </c>
      <c r="L13" s="5"/>
      <c r="M13" s="20">
        <v>0</v>
      </c>
      <c r="N13" s="20"/>
      <c r="O13" s="20">
        <v>-41494900613</v>
      </c>
      <c r="P13" s="20"/>
      <c r="Q13" s="20">
        <v>-1139817057</v>
      </c>
      <c r="R13" s="20"/>
      <c r="S13" s="20">
        <f t="shared" si="2"/>
        <v>-42634717670</v>
      </c>
      <c r="T13" s="5"/>
      <c r="U13" s="1">
        <f t="shared" si="3"/>
        <v>0.24736603182426523</v>
      </c>
    </row>
    <row r="14" spans="1:21" ht="21" x14ac:dyDescent="0.55000000000000004">
      <c r="A14" s="19" t="s">
        <v>116</v>
      </c>
      <c r="C14" s="6">
        <v>0</v>
      </c>
      <c r="D14" s="20"/>
      <c r="E14" s="20">
        <v>-11018081578</v>
      </c>
      <c r="F14" s="20"/>
      <c r="G14" s="20">
        <v>0</v>
      </c>
      <c r="H14" s="20"/>
      <c r="I14" s="20">
        <f t="shared" si="1"/>
        <v>-11018081578</v>
      </c>
      <c r="J14" s="5"/>
      <c r="K14" s="1">
        <f t="shared" si="0"/>
        <v>-0.17212951823423142</v>
      </c>
      <c r="L14" s="5"/>
      <c r="M14" s="20">
        <v>0</v>
      </c>
      <c r="N14" s="20"/>
      <c r="O14" s="20">
        <v>-26593203215</v>
      </c>
      <c r="P14" s="20"/>
      <c r="Q14" s="20">
        <v>7297231</v>
      </c>
      <c r="R14" s="20"/>
      <c r="S14" s="20">
        <f t="shared" si="2"/>
        <v>-26585905984</v>
      </c>
      <c r="T14" s="5"/>
      <c r="U14" s="1">
        <f t="shared" si="3"/>
        <v>0.15425105231417069</v>
      </c>
    </row>
    <row r="15" spans="1:21" ht="21" x14ac:dyDescent="0.55000000000000004">
      <c r="A15" s="19" t="s">
        <v>17</v>
      </c>
      <c r="C15" s="6">
        <v>0</v>
      </c>
      <c r="D15" s="20"/>
      <c r="E15" s="20">
        <v>-509450625</v>
      </c>
      <c r="F15" s="20"/>
      <c r="G15" s="20">
        <v>0</v>
      </c>
      <c r="H15" s="20"/>
      <c r="I15" s="20">
        <f t="shared" si="1"/>
        <v>-509450625</v>
      </c>
      <c r="J15" s="5"/>
      <c r="K15" s="1">
        <f t="shared" si="0"/>
        <v>-7.9588710634048362E-3</v>
      </c>
      <c r="L15" s="5"/>
      <c r="M15" s="20">
        <v>0</v>
      </c>
      <c r="N15" s="20"/>
      <c r="O15" s="20">
        <v>-1103395503</v>
      </c>
      <c r="P15" s="20"/>
      <c r="Q15" s="20">
        <v>302950833</v>
      </c>
      <c r="R15" s="20"/>
      <c r="S15" s="20">
        <f t="shared" si="2"/>
        <v>-800444670</v>
      </c>
      <c r="T15" s="5"/>
      <c r="U15" s="1">
        <f t="shared" si="3"/>
        <v>4.6441687088292494E-3</v>
      </c>
    </row>
    <row r="16" spans="1:21" ht="21" x14ac:dyDescent="0.55000000000000004">
      <c r="A16" s="19" t="s">
        <v>66</v>
      </c>
      <c r="C16" s="6">
        <v>0</v>
      </c>
      <c r="D16" s="20"/>
      <c r="E16" s="20">
        <v>-2561343515</v>
      </c>
      <c r="F16" s="20"/>
      <c r="G16" s="20">
        <v>-426596953</v>
      </c>
      <c r="H16" s="20"/>
      <c r="I16" s="20">
        <f t="shared" si="1"/>
        <v>-2987940468</v>
      </c>
      <c r="J16" s="5"/>
      <c r="K16" s="1">
        <f t="shared" si="0"/>
        <v>-4.6678974885822358E-2</v>
      </c>
      <c r="L16" s="5"/>
      <c r="M16" s="20">
        <v>0</v>
      </c>
      <c r="N16" s="20"/>
      <c r="O16" s="20">
        <v>-18754256538</v>
      </c>
      <c r="P16" s="20"/>
      <c r="Q16" s="20">
        <v>-426596953</v>
      </c>
      <c r="R16" s="20"/>
      <c r="S16" s="20">
        <f t="shared" si="2"/>
        <v>-19180853491</v>
      </c>
      <c r="T16" s="5"/>
      <c r="U16" s="1">
        <f t="shared" si="3"/>
        <v>0.11128704197823001</v>
      </c>
    </row>
    <row r="17" spans="1:21" ht="21" x14ac:dyDescent="0.55000000000000004">
      <c r="A17" s="19" t="s">
        <v>113</v>
      </c>
      <c r="C17" s="6">
        <v>0</v>
      </c>
      <c r="D17" s="20"/>
      <c r="E17" s="20">
        <v>-17951856939</v>
      </c>
      <c r="F17" s="20"/>
      <c r="G17" s="20">
        <v>0</v>
      </c>
      <c r="H17" s="20"/>
      <c r="I17" s="20">
        <f t="shared" si="1"/>
        <v>-17951856939</v>
      </c>
      <c r="J17" s="5"/>
      <c r="K17" s="1">
        <f t="shared" si="0"/>
        <v>-0.28045213356287552</v>
      </c>
      <c r="L17" s="5"/>
      <c r="M17" s="20">
        <v>0</v>
      </c>
      <c r="N17" s="20"/>
      <c r="O17" s="20">
        <v>4665654365</v>
      </c>
      <c r="P17" s="20"/>
      <c r="Q17" s="20">
        <v>4950496914</v>
      </c>
      <c r="R17" s="20"/>
      <c r="S17" s="20">
        <f t="shared" si="2"/>
        <v>9616151279</v>
      </c>
      <c r="T17" s="5"/>
      <c r="U17" s="1">
        <f t="shared" si="3"/>
        <v>-5.5792774370401102E-2</v>
      </c>
    </row>
    <row r="18" spans="1:21" ht="21" x14ac:dyDescent="0.55000000000000004">
      <c r="A18" s="19" t="s">
        <v>60</v>
      </c>
      <c r="C18" s="6">
        <v>0</v>
      </c>
      <c r="D18" s="20"/>
      <c r="E18" s="20">
        <v>-18353194733</v>
      </c>
      <c r="F18" s="20"/>
      <c r="G18" s="20">
        <v>-2125079828</v>
      </c>
      <c r="H18" s="20"/>
      <c r="I18" s="20">
        <f t="shared" si="1"/>
        <v>-20478274561</v>
      </c>
      <c r="J18" s="5"/>
      <c r="K18" s="1">
        <f t="shared" si="0"/>
        <v>-0.31992098710645861</v>
      </c>
      <c r="L18" s="5"/>
      <c r="M18" s="20">
        <v>0</v>
      </c>
      <c r="N18" s="20"/>
      <c r="O18" s="20">
        <v>-103298723888</v>
      </c>
      <c r="P18" s="20"/>
      <c r="Q18" s="20">
        <v>-1207490479</v>
      </c>
      <c r="R18" s="20"/>
      <c r="S18" s="20">
        <f t="shared" si="2"/>
        <v>-104506214367</v>
      </c>
      <c r="T18" s="5"/>
      <c r="U18" s="1">
        <f t="shared" si="3"/>
        <v>0.60634358479946293</v>
      </c>
    </row>
    <row r="19" spans="1:21" ht="21" x14ac:dyDescent="0.55000000000000004">
      <c r="A19" s="19" t="s">
        <v>74</v>
      </c>
      <c r="C19" s="6">
        <v>0</v>
      </c>
      <c r="D19" s="20"/>
      <c r="E19" s="20">
        <v>-20165973456</v>
      </c>
      <c r="F19" s="20"/>
      <c r="G19" s="20">
        <v>-967636056</v>
      </c>
      <c r="H19" s="20"/>
      <c r="I19" s="20">
        <f t="shared" si="1"/>
        <v>-21133609512</v>
      </c>
      <c r="J19" s="5"/>
      <c r="K19" s="1">
        <f t="shared" si="0"/>
        <v>-0.33015892994606494</v>
      </c>
      <c r="L19" s="5"/>
      <c r="M19" s="20">
        <v>0</v>
      </c>
      <c r="N19" s="20"/>
      <c r="O19" s="20">
        <v>-50347793645</v>
      </c>
      <c r="P19" s="20"/>
      <c r="Q19" s="20">
        <v>-1448713640</v>
      </c>
      <c r="R19" s="20"/>
      <c r="S19" s="20">
        <f t="shared" si="2"/>
        <v>-51796507285</v>
      </c>
      <c r="T19" s="5"/>
      <c r="U19" s="1">
        <f t="shared" si="3"/>
        <v>0.30052260621542182</v>
      </c>
    </row>
    <row r="20" spans="1:21" ht="21" x14ac:dyDescent="0.55000000000000004">
      <c r="A20" s="19" t="s">
        <v>73</v>
      </c>
      <c r="C20" s="6">
        <v>0</v>
      </c>
      <c r="D20" s="20"/>
      <c r="E20" s="20">
        <v>-2743307621</v>
      </c>
      <c r="F20" s="20"/>
      <c r="G20" s="20">
        <v>-172103633</v>
      </c>
      <c r="H20" s="20"/>
      <c r="I20" s="20">
        <f t="shared" si="1"/>
        <v>-2915411254</v>
      </c>
      <c r="J20" s="5"/>
      <c r="K20" s="1">
        <f t="shared" si="0"/>
        <v>-4.5545890276188015E-2</v>
      </c>
      <c r="L20" s="5"/>
      <c r="M20" s="20">
        <v>0</v>
      </c>
      <c r="N20" s="20"/>
      <c r="O20" s="20">
        <v>-8401379589</v>
      </c>
      <c r="P20" s="20"/>
      <c r="Q20" s="20">
        <v>-185158715</v>
      </c>
      <c r="R20" s="20"/>
      <c r="S20" s="20">
        <f t="shared" si="2"/>
        <v>-8586538304</v>
      </c>
      <c r="T20" s="5"/>
      <c r="U20" s="1">
        <f t="shared" si="3"/>
        <v>4.9818974381577896E-2</v>
      </c>
    </row>
    <row r="21" spans="1:21" ht="21" x14ac:dyDescent="0.55000000000000004">
      <c r="A21" s="19" t="s">
        <v>15</v>
      </c>
      <c r="C21" s="6">
        <v>0</v>
      </c>
      <c r="D21" s="20"/>
      <c r="E21" s="20">
        <v>-948255201</v>
      </c>
      <c r="F21" s="20"/>
      <c r="G21" s="20">
        <v>-33971547</v>
      </c>
      <c r="H21" s="20"/>
      <c r="I21" s="20">
        <f t="shared" si="1"/>
        <v>-982226748</v>
      </c>
      <c r="J21" s="5"/>
      <c r="K21" s="1">
        <f t="shared" si="0"/>
        <v>-1.5344796254513248E-2</v>
      </c>
      <c r="L21" s="5"/>
      <c r="M21" s="20">
        <v>0</v>
      </c>
      <c r="N21" s="20"/>
      <c r="O21" s="20">
        <v>-1644793574</v>
      </c>
      <c r="P21" s="20"/>
      <c r="Q21" s="20">
        <v>3336282800</v>
      </c>
      <c r="R21" s="20"/>
      <c r="S21" s="20">
        <f t="shared" si="2"/>
        <v>1691489226</v>
      </c>
      <c r="T21" s="5"/>
      <c r="U21" s="1">
        <f t="shared" si="3"/>
        <v>-9.8139966810085778E-3</v>
      </c>
    </row>
    <row r="22" spans="1:21" ht="21" x14ac:dyDescent="0.55000000000000004">
      <c r="A22" s="19" t="s">
        <v>71</v>
      </c>
      <c r="C22" s="6">
        <v>0</v>
      </c>
      <c r="D22" s="20"/>
      <c r="E22" s="20">
        <v>-3527044511</v>
      </c>
      <c r="F22" s="20"/>
      <c r="G22" s="20">
        <v>0</v>
      </c>
      <c r="H22" s="20"/>
      <c r="I22" s="20">
        <f t="shared" si="1"/>
        <v>-3527044511</v>
      </c>
      <c r="J22" s="5"/>
      <c r="K22" s="1">
        <f t="shared" si="0"/>
        <v>-5.5101105230636944E-2</v>
      </c>
      <c r="L22" s="5"/>
      <c r="M22" s="20">
        <v>0</v>
      </c>
      <c r="N22" s="20"/>
      <c r="O22" s="20">
        <v>-4431676108</v>
      </c>
      <c r="P22" s="20"/>
      <c r="Q22" s="20">
        <v>5755321</v>
      </c>
      <c r="R22" s="20"/>
      <c r="S22" s="20">
        <f t="shared" si="2"/>
        <v>-4425920787</v>
      </c>
      <c r="T22" s="5"/>
      <c r="U22" s="1">
        <f t="shared" si="3"/>
        <v>2.5679130109945419E-2</v>
      </c>
    </row>
    <row r="23" spans="1:21" ht="21" x14ac:dyDescent="0.55000000000000004">
      <c r="A23" s="19" t="s">
        <v>61</v>
      </c>
      <c r="C23" s="6">
        <v>0</v>
      </c>
      <c r="D23" s="20"/>
      <c r="E23" s="20">
        <v>-3639423651</v>
      </c>
      <c r="F23" s="20"/>
      <c r="G23" s="20">
        <v>-172001175</v>
      </c>
      <c r="H23" s="20"/>
      <c r="I23" s="20">
        <f t="shared" si="1"/>
        <v>-3811424826</v>
      </c>
      <c r="J23" s="5"/>
      <c r="K23" s="1">
        <f t="shared" si="0"/>
        <v>-5.9543824797534034E-2</v>
      </c>
      <c r="L23" s="5"/>
      <c r="M23" s="20">
        <v>0</v>
      </c>
      <c r="N23" s="20"/>
      <c r="O23" s="20">
        <v>-6381928970</v>
      </c>
      <c r="P23" s="20"/>
      <c r="Q23" s="20">
        <v>-172001175</v>
      </c>
      <c r="R23" s="20"/>
      <c r="S23" s="20">
        <f t="shared" si="2"/>
        <v>-6553930145</v>
      </c>
      <c r="T23" s="5"/>
      <c r="U23" s="1">
        <f t="shared" si="3"/>
        <v>3.8025810452659702E-2</v>
      </c>
    </row>
    <row r="24" spans="1:21" ht="21" x14ac:dyDescent="0.55000000000000004">
      <c r="A24" s="19" t="s">
        <v>69</v>
      </c>
      <c r="C24" s="6">
        <v>0</v>
      </c>
      <c r="D24" s="20"/>
      <c r="E24" s="20">
        <v>211869335639</v>
      </c>
      <c r="F24" s="20"/>
      <c r="G24" s="20">
        <v>22321731000</v>
      </c>
      <c r="H24" s="20"/>
      <c r="I24" s="20">
        <f t="shared" si="1"/>
        <v>234191066639</v>
      </c>
      <c r="J24" s="5"/>
      <c r="K24" s="1">
        <f t="shared" si="0"/>
        <v>3.6586401353046738</v>
      </c>
      <c r="L24" s="5"/>
      <c r="M24" s="20">
        <v>0</v>
      </c>
      <c r="N24" s="20"/>
      <c r="O24" s="20">
        <v>178461692588</v>
      </c>
      <c r="P24" s="20"/>
      <c r="Q24" s="20">
        <v>25702699345</v>
      </c>
      <c r="R24" s="20"/>
      <c r="S24" s="20">
        <f t="shared" si="2"/>
        <v>204164391933</v>
      </c>
      <c r="T24" s="5"/>
      <c r="U24" s="1">
        <f t="shared" si="3"/>
        <v>-1.1845589283171682</v>
      </c>
    </row>
    <row r="25" spans="1:21" ht="21" x14ac:dyDescent="0.55000000000000004">
      <c r="A25" s="19" t="s">
        <v>59</v>
      </c>
      <c r="C25" s="6">
        <v>0</v>
      </c>
      <c r="D25" s="20"/>
      <c r="E25" s="20">
        <v>-9618055437</v>
      </c>
      <c r="F25" s="20"/>
      <c r="G25" s="20">
        <v>-1370088295</v>
      </c>
      <c r="H25" s="20"/>
      <c r="I25" s="20">
        <f t="shared" si="1"/>
        <v>-10988143732</v>
      </c>
      <c r="J25" s="5"/>
      <c r="K25" s="1">
        <f t="shared" si="0"/>
        <v>-0.17166181548829784</v>
      </c>
      <c r="L25" s="5"/>
      <c r="M25" s="20">
        <v>0</v>
      </c>
      <c r="N25" s="20"/>
      <c r="O25" s="20">
        <v>-65311850153</v>
      </c>
      <c r="P25" s="20"/>
      <c r="Q25" s="20">
        <v>-1370088295</v>
      </c>
      <c r="R25" s="20"/>
      <c r="S25" s="20">
        <f t="shared" si="2"/>
        <v>-66681938448</v>
      </c>
      <c r="T25" s="5"/>
      <c r="U25" s="1">
        <f t="shared" si="3"/>
        <v>0.38688766830601751</v>
      </c>
    </row>
    <row r="26" spans="1:21" ht="21" x14ac:dyDescent="0.55000000000000004">
      <c r="A26" s="19" t="s">
        <v>16</v>
      </c>
      <c r="C26" s="6">
        <v>0</v>
      </c>
      <c r="D26" s="20"/>
      <c r="E26" s="20">
        <v>46082045420</v>
      </c>
      <c r="F26" s="20"/>
      <c r="G26" s="20">
        <v>0</v>
      </c>
      <c r="H26" s="20"/>
      <c r="I26" s="20">
        <f t="shared" si="1"/>
        <v>46082045420</v>
      </c>
      <c r="J26" s="5"/>
      <c r="K26" s="1">
        <f t="shared" si="0"/>
        <v>0.71991482557459885</v>
      </c>
      <c r="L26" s="5"/>
      <c r="M26" s="20">
        <v>0</v>
      </c>
      <c r="N26" s="20"/>
      <c r="O26" s="20">
        <v>123428963826</v>
      </c>
      <c r="P26" s="20"/>
      <c r="Q26" s="20">
        <v>0</v>
      </c>
      <c r="R26" s="20"/>
      <c r="S26" s="20">
        <f t="shared" si="2"/>
        <v>123428963826</v>
      </c>
      <c r="T26" s="5"/>
      <c r="U26" s="1">
        <f t="shared" si="3"/>
        <v>-0.71613311081692455</v>
      </c>
    </row>
    <row r="27" spans="1:21" ht="21" x14ac:dyDescent="0.55000000000000004">
      <c r="A27" s="19" t="s">
        <v>58</v>
      </c>
      <c r="C27" s="6">
        <v>0</v>
      </c>
      <c r="D27" s="20"/>
      <c r="E27" s="20">
        <v>5854561977</v>
      </c>
      <c r="F27" s="20"/>
      <c r="G27" s="20">
        <v>-407792496</v>
      </c>
      <c r="H27" s="20"/>
      <c r="I27" s="20">
        <f t="shared" si="1"/>
        <v>5446769481</v>
      </c>
      <c r="J27" s="5"/>
      <c r="K27" s="1">
        <f t="shared" si="0"/>
        <v>8.5091928214569318E-2</v>
      </c>
      <c r="L27" s="5"/>
      <c r="M27" s="20">
        <v>0</v>
      </c>
      <c r="N27" s="20"/>
      <c r="O27" s="20">
        <v>-14050759047</v>
      </c>
      <c r="P27" s="20"/>
      <c r="Q27" s="20">
        <v>-407792496</v>
      </c>
      <c r="R27" s="20"/>
      <c r="S27" s="20">
        <f t="shared" si="2"/>
        <v>-14458551543</v>
      </c>
      <c r="T27" s="5"/>
      <c r="U27" s="1">
        <f t="shared" si="3"/>
        <v>8.3888312543820759E-2</v>
      </c>
    </row>
    <row r="28" spans="1:21" ht="21" x14ac:dyDescent="0.55000000000000004">
      <c r="A28" s="19" t="s">
        <v>79</v>
      </c>
      <c r="C28" s="6">
        <v>0</v>
      </c>
      <c r="D28" s="20"/>
      <c r="E28" s="20">
        <v>-25780661757</v>
      </c>
      <c r="F28" s="20"/>
      <c r="G28" s="20">
        <v>286727545</v>
      </c>
      <c r="H28" s="20"/>
      <c r="I28" s="20">
        <f t="shared" si="1"/>
        <v>-25493934212</v>
      </c>
      <c r="J28" s="5"/>
      <c r="K28" s="1">
        <f t="shared" si="0"/>
        <v>-0.39827792004815649</v>
      </c>
      <c r="L28" s="5"/>
      <c r="M28" s="20">
        <v>0</v>
      </c>
      <c r="N28" s="20"/>
      <c r="O28" s="20">
        <v>5723922791</v>
      </c>
      <c r="P28" s="20"/>
      <c r="Q28" s="20">
        <v>25818054317</v>
      </c>
      <c r="R28" s="20"/>
      <c r="S28" s="20">
        <f t="shared" si="2"/>
        <v>31541977108</v>
      </c>
      <c r="T28" s="5"/>
      <c r="U28" s="1">
        <f t="shared" si="3"/>
        <v>-0.18300610721735719</v>
      </c>
    </row>
    <row r="29" spans="1:21" ht="21" x14ac:dyDescent="0.55000000000000004">
      <c r="A29" s="19" t="s">
        <v>104</v>
      </c>
      <c r="C29" s="6">
        <v>0</v>
      </c>
      <c r="D29" s="20"/>
      <c r="E29" s="20">
        <v>-6926835102</v>
      </c>
      <c r="F29" s="20"/>
      <c r="G29" s="20">
        <v>0</v>
      </c>
      <c r="H29" s="20"/>
      <c r="I29" s="20">
        <f t="shared" si="1"/>
        <v>-6926835102</v>
      </c>
      <c r="J29" s="5"/>
      <c r="K29" s="1">
        <f t="shared" si="0"/>
        <v>-0.10821419142293659</v>
      </c>
      <c r="L29" s="5"/>
      <c r="M29" s="20">
        <v>0</v>
      </c>
      <c r="N29" s="20"/>
      <c r="O29" s="20">
        <v>-18629533904</v>
      </c>
      <c r="P29" s="20"/>
      <c r="Q29" s="20">
        <v>11846486</v>
      </c>
      <c r="R29" s="20"/>
      <c r="S29" s="20">
        <f t="shared" si="2"/>
        <v>-18617687418</v>
      </c>
      <c r="T29" s="5"/>
      <c r="U29" s="1">
        <f t="shared" si="3"/>
        <v>0.10801956034942381</v>
      </c>
    </row>
    <row r="30" spans="1:21" ht="21" x14ac:dyDescent="0.55000000000000004">
      <c r="A30" s="19" t="s">
        <v>63</v>
      </c>
      <c r="C30" s="6">
        <v>0</v>
      </c>
      <c r="D30" s="20"/>
      <c r="E30" s="20">
        <v>-8348540980</v>
      </c>
      <c r="F30" s="20"/>
      <c r="G30" s="20">
        <v>-102586800</v>
      </c>
      <c r="H30" s="20"/>
      <c r="I30" s="20">
        <f t="shared" si="1"/>
        <v>-8451127780</v>
      </c>
      <c r="J30" s="5"/>
      <c r="K30" s="1">
        <f t="shared" si="0"/>
        <v>-0.132027389977937</v>
      </c>
      <c r="L30" s="5"/>
      <c r="M30" s="20">
        <v>0</v>
      </c>
      <c r="N30" s="20"/>
      <c r="O30" s="20">
        <v>-17179233245</v>
      </c>
      <c r="P30" s="20"/>
      <c r="Q30" s="20">
        <v>-102586800</v>
      </c>
      <c r="R30" s="20"/>
      <c r="S30" s="20">
        <f t="shared" si="2"/>
        <v>-17281820045</v>
      </c>
      <c r="T30" s="5"/>
      <c r="U30" s="1">
        <f t="shared" si="3"/>
        <v>0.10026887665403168</v>
      </c>
    </row>
    <row r="31" spans="1:21" ht="21" x14ac:dyDescent="0.55000000000000004">
      <c r="A31" s="19" t="s">
        <v>80</v>
      </c>
      <c r="C31" s="6">
        <v>0</v>
      </c>
      <c r="D31" s="20"/>
      <c r="E31" s="20">
        <v>-44013271272</v>
      </c>
      <c r="F31" s="20"/>
      <c r="G31" s="20">
        <v>-862130865</v>
      </c>
      <c r="H31" s="20"/>
      <c r="I31" s="20">
        <f t="shared" si="1"/>
        <v>-44875402137</v>
      </c>
      <c r="J31" s="5"/>
      <c r="K31" s="1">
        <f t="shared" si="0"/>
        <v>-0.70106409139614823</v>
      </c>
      <c r="L31" s="5"/>
      <c r="M31" s="20">
        <v>0</v>
      </c>
      <c r="N31" s="20"/>
      <c r="O31" s="20">
        <v>-63291519767</v>
      </c>
      <c r="P31" s="20"/>
      <c r="Q31" s="20">
        <v>-1305211404</v>
      </c>
      <c r="R31" s="20"/>
      <c r="S31" s="20">
        <f t="shared" si="2"/>
        <v>-64596731171</v>
      </c>
      <c r="T31" s="5"/>
      <c r="U31" s="1">
        <f t="shared" si="3"/>
        <v>0.37478932503481244</v>
      </c>
    </row>
    <row r="32" spans="1:21" ht="21" x14ac:dyDescent="0.55000000000000004">
      <c r="A32" s="19" t="s">
        <v>77</v>
      </c>
      <c r="C32" s="6">
        <v>0</v>
      </c>
      <c r="D32" s="20"/>
      <c r="E32" s="20">
        <v>2426048522</v>
      </c>
      <c r="F32" s="20"/>
      <c r="G32" s="20">
        <v>165549419</v>
      </c>
      <c r="H32" s="20"/>
      <c r="I32" s="20">
        <f t="shared" si="1"/>
        <v>2591597941</v>
      </c>
      <c r="J32" s="5"/>
      <c r="K32" s="1">
        <f t="shared" si="0"/>
        <v>4.0487130348705436E-2</v>
      </c>
      <c r="L32" s="5"/>
      <c r="M32" s="20">
        <v>0</v>
      </c>
      <c r="N32" s="20"/>
      <c r="O32" s="20">
        <v>2802296735</v>
      </c>
      <c r="P32" s="20"/>
      <c r="Q32" s="20">
        <v>1455689419</v>
      </c>
      <c r="R32" s="20"/>
      <c r="S32" s="20">
        <f t="shared" si="2"/>
        <v>4257986154</v>
      </c>
      <c r="T32" s="5"/>
      <c r="U32" s="1">
        <f t="shared" si="3"/>
        <v>-2.4704775733012253E-2</v>
      </c>
    </row>
    <row r="33" spans="1:21" ht="21" x14ac:dyDescent="0.55000000000000004">
      <c r="A33" s="19" t="s">
        <v>76</v>
      </c>
      <c r="C33" s="6">
        <v>0</v>
      </c>
      <c r="D33" s="20"/>
      <c r="E33" s="20">
        <v>-8504280581</v>
      </c>
      <c r="F33" s="20"/>
      <c r="G33" s="20">
        <v>0</v>
      </c>
      <c r="H33" s="20"/>
      <c r="I33" s="20">
        <f t="shared" si="1"/>
        <v>-8504280581</v>
      </c>
      <c r="J33" s="5"/>
      <c r="K33" s="1">
        <f t="shared" si="0"/>
        <v>-0.13285776738657759</v>
      </c>
      <c r="L33" s="5"/>
      <c r="M33" s="20">
        <v>0</v>
      </c>
      <c r="N33" s="20"/>
      <c r="O33" s="20">
        <v>-17743825705</v>
      </c>
      <c r="P33" s="20"/>
      <c r="Q33" s="20">
        <v>0</v>
      </c>
      <c r="R33" s="20"/>
      <c r="S33" s="20">
        <f t="shared" si="2"/>
        <v>-17743825705</v>
      </c>
      <c r="T33" s="5"/>
      <c r="U33" s="1">
        <f t="shared" si="3"/>
        <v>0.10294942699047656</v>
      </c>
    </row>
    <row r="34" spans="1:21" ht="21" x14ac:dyDescent="0.55000000000000004">
      <c r="A34" s="19" t="s">
        <v>75</v>
      </c>
      <c r="C34" s="6">
        <v>0</v>
      </c>
      <c r="D34" s="20"/>
      <c r="E34" s="20">
        <v>-19290840867</v>
      </c>
      <c r="F34" s="20"/>
      <c r="G34" s="20">
        <v>-295525881</v>
      </c>
      <c r="H34" s="20"/>
      <c r="I34" s="20">
        <f t="shared" si="1"/>
        <v>-19586366748</v>
      </c>
      <c r="J34" s="5"/>
      <c r="K34" s="1">
        <f t="shared" si="0"/>
        <v>-0.30598719463322255</v>
      </c>
      <c r="L34" s="5"/>
      <c r="M34" s="20">
        <v>0</v>
      </c>
      <c r="N34" s="20"/>
      <c r="O34" s="20">
        <v>-23026023600</v>
      </c>
      <c r="P34" s="20"/>
      <c r="Q34" s="20">
        <v>-295525881</v>
      </c>
      <c r="R34" s="20"/>
      <c r="S34" s="20">
        <f t="shared" si="2"/>
        <v>-23321549481</v>
      </c>
      <c r="T34" s="5"/>
      <c r="U34" s="1">
        <f t="shared" si="3"/>
        <v>0.13531130183061027</v>
      </c>
    </row>
    <row r="35" spans="1:21" ht="21" x14ac:dyDescent="0.55000000000000004">
      <c r="A35" s="19" t="s">
        <v>62</v>
      </c>
      <c r="C35" s="6">
        <v>0</v>
      </c>
      <c r="D35" s="20"/>
      <c r="E35" s="20">
        <v>64087321875</v>
      </c>
      <c r="F35" s="20"/>
      <c r="G35" s="20">
        <v>2614302042</v>
      </c>
      <c r="H35" s="20"/>
      <c r="I35" s="20">
        <f t="shared" si="1"/>
        <v>66701623917</v>
      </c>
      <c r="J35" s="5"/>
      <c r="K35" s="1">
        <f t="shared" si="0"/>
        <v>1.0420433275062195</v>
      </c>
      <c r="L35" s="5"/>
      <c r="M35" s="20">
        <v>0</v>
      </c>
      <c r="N35" s="20"/>
      <c r="O35" s="20">
        <v>31562608510</v>
      </c>
      <c r="P35" s="20"/>
      <c r="Q35" s="20">
        <v>3450755216</v>
      </c>
      <c r="R35" s="20"/>
      <c r="S35" s="20">
        <f t="shared" si="2"/>
        <v>35013363726</v>
      </c>
      <c r="T35" s="5"/>
      <c r="U35" s="1">
        <f t="shared" si="3"/>
        <v>-0.2031470435141336</v>
      </c>
    </row>
    <row r="36" spans="1:21" ht="21" x14ac:dyDescent="0.55000000000000004">
      <c r="A36" s="19" t="s">
        <v>67</v>
      </c>
      <c r="C36" s="6">
        <v>0</v>
      </c>
      <c r="D36" s="20"/>
      <c r="E36" s="20">
        <v>-21064619878</v>
      </c>
      <c r="F36" s="20"/>
      <c r="G36" s="20">
        <v>0</v>
      </c>
      <c r="H36" s="20"/>
      <c r="I36" s="20">
        <f t="shared" si="1"/>
        <v>-21064619878</v>
      </c>
      <c r="J36" s="5"/>
      <c r="K36" s="1">
        <f t="shared" si="0"/>
        <v>-0.3290811422768134</v>
      </c>
      <c r="L36" s="5"/>
      <c r="M36" s="20">
        <v>0</v>
      </c>
      <c r="N36" s="20"/>
      <c r="O36" s="20">
        <v>-76511948294</v>
      </c>
      <c r="P36" s="20"/>
      <c r="Q36" s="20">
        <v>0</v>
      </c>
      <c r="R36" s="20"/>
      <c r="S36" s="20">
        <f t="shared" si="2"/>
        <v>-76511948294</v>
      </c>
      <c r="T36" s="5"/>
      <c r="U36" s="1">
        <f t="shared" si="3"/>
        <v>0.44392124707202596</v>
      </c>
    </row>
    <row r="37" spans="1:21" ht="21" x14ac:dyDescent="0.55000000000000004">
      <c r="A37" s="19" t="s">
        <v>86</v>
      </c>
      <c r="C37" s="6">
        <v>0</v>
      </c>
      <c r="D37" s="20"/>
      <c r="E37" s="20">
        <v>-1725962563</v>
      </c>
      <c r="F37" s="20"/>
      <c r="G37" s="20">
        <v>5327525</v>
      </c>
      <c r="H37" s="20"/>
      <c r="I37" s="20">
        <f t="shared" si="1"/>
        <v>-1720635038</v>
      </c>
      <c r="J37" s="5"/>
      <c r="K37" s="1">
        <f t="shared" si="0"/>
        <v>-2.6880548855188233E-2</v>
      </c>
      <c r="L37" s="5"/>
      <c r="M37" s="20">
        <v>0</v>
      </c>
      <c r="N37" s="20"/>
      <c r="O37" s="20">
        <v>7827136156</v>
      </c>
      <c r="P37" s="20"/>
      <c r="Q37" s="20">
        <v>173451023</v>
      </c>
      <c r="R37" s="20"/>
      <c r="S37" s="20">
        <f t="shared" si="2"/>
        <v>8000587179</v>
      </c>
      <c r="T37" s="5"/>
      <c r="U37" s="1">
        <f t="shared" si="3"/>
        <v>-4.6419294201774465E-2</v>
      </c>
    </row>
    <row r="38" spans="1:21" ht="21" x14ac:dyDescent="0.55000000000000004">
      <c r="A38" s="19" t="s">
        <v>89</v>
      </c>
      <c r="C38" s="6">
        <v>0</v>
      </c>
      <c r="D38" s="20"/>
      <c r="E38" s="20">
        <v>0</v>
      </c>
      <c r="F38" s="20"/>
      <c r="G38" s="20">
        <v>0</v>
      </c>
      <c r="H38" s="20"/>
      <c r="I38" s="20">
        <f t="shared" si="1"/>
        <v>0</v>
      </c>
      <c r="J38" s="5"/>
      <c r="K38" s="1">
        <f t="shared" si="0"/>
        <v>0</v>
      </c>
      <c r="L38" s="5"/>
      <c r="M38" s="20">
        <v>0</v>
      </c>
      <c r="N38" s="20"/>
      <c r="O38" s="20">
        <v>0</v>
      </c>
      <c r="P38" s="20"/>
      <c r="Q38" s="20">
        <v>2792580010</v>
      </c>
      <c r="R38" s="20"/>
      <c r="S38" s="20">
        <f t="shared" si="2"/>
        <v>2792580010</v>
      </c>
      <c r="T38" s="5"/>
      <c r="U38" s="1">
        <f t="shared" si="3"/>
        <v>-1.6202509911577113E-2</v>
      </c>
    </row>
    <row r="39" spans="1:21" ht="21" x14ac:dyDescent="0.55000000000000004">
      <c r="A39" s="19" t="s">
        <v>85</v>
      </c>
      <c r="C39" s="6">
        <v>0</v>
      </c>
      <c r="D39" s="20"/>
      <c r="E39" s="20">
        <v>0</v>
      </c>
      <c r="F39" s="20"/>
      <c r="G39" s="20">
        <v>0</v>
      </c>
      <c r="H39" s="20"/>
      <c r="I39" s="20">
        <f t="shared" si="1"/>
        <v>0</v>
      </c>
      <c r="J39" s="5"/>
      <c r="K39" s="1">
        <f t="shared" si="0"/>
        <v>0</v>
      </c>
      <c r="L39" s="5"/>
      <c r="M39" s="20">
        <v>0</v>
      </c>
      <c r="N39" s="20"/>
      <c r="O39" s="20">
        <v>0</v>
      </c>
      <c r="P39" s="20"/>
      <c r="Q39" s="20">
        <v>6146988766</v>
      </c>
      <c r="R39" s="20"/>
      <c r="S39" s="20">
        <f t="shared" si="2"/>
        <v>6146988766</v>
      </c>
      <c r="T39" s="5"/>
      <c r="U39" s="1">
        <f t="shared" si="3"/>
        <v>-3.5664742299529734E-2</v>
      </c>
    </row>
    <row r="40" spans="1:21" ht="21" x14ac:dyDescent="0.55000000000000004">
      <c r="A40" s="19" t="s">
        <v>94</v>
      </c>
      <c r="C40" s="6">
        <v>0</v>
      </c>
      <c r="D40" s="20"/>
      <c r="E40" s="20">
        <v>-506567880</v>
      </c>
      <c r="F40" s="20"/>
      <c r="G40" s="20">
        <v>0</v>
      </c>
      <c r="H40" s="20"/>
      <c r="I40" s="20">
        <f t="shared" si="1"/>
        <v>-506567880</v>
      </c>
      <c r="J40" s="5"/>
      <c r="K40" s="1">
        <f t="shared" si="0"/>
        <v>-7.91383550031435E-3</v>
      </c>
      <c r="L40" s="5"/>
      <c r="M40" s="20">
        <v>0</v>
      </c>
      <c r="N40" s="20"/>
      <c r="O40" s="20">
        <v>-142260231</v>
      </c>
      <c r="P40" s="20"/>
      <c r="Q40" s="20">
        <v>454418309</v>
      </c>
      <c r="R40" s="20"/>
      <c r="S40" s="20">
        <f t="shared" si="2"/>
        <v>312158078</v>
      </c>
      <c r="T40" s="5"/>
      <c r="U40" s="1">
        <f t="shared" si="3"/>
        <v>-1.811136774832769E-3</v>
      </c>
    </row>
    <row r="41" spans="1:21" ht="21" x14ac:dyDescent="0.55000000000000004">
      <c r="A41" s="19" t="s">
        <v>96</v>
      </c>
      <c r="C41" s="6">
        <v>0</v>
      </c>
      <c r="D41" s="20"/>
      <c r="E41" s="20">
        <v>507911338</v>
      </c>
      <c r="F41" s="20"/>
      <c r="G41" s="20">
        <v>1300762678</v>
      </c>
      <c r="H41" s="20"/>
      <c r="I41" s="20">
        <f t="shared" si="1"/>
        <v>1808674016</v>
      </c>
      <c r="J41" s="5"/>
      <c r="K41" s="1">
        <f t="shared" si="0"/>
        <v>2.8255934103672196E-2</v>
      </c>
      <c r="L41" s="5"/>
      <c r="M41" s="20">
        <v>0</v>
      </c>
      <c r="N41" s="20"/>
      <c r="O41" s="20">
        <v>1376807464</v>
      </c>
      <c r="P41" s="20"/>
      <c r="Q41" s="20">
        <v>1300762678</v>
      </c>
      <c r="R41" s="20"/>
      <c r="S41" s="20">
        <f t="shared" si="2"/>
        <v>2677570142</v>
      </c>
      <c r="T41" s="5"/>
      <c r="U41" s="1">
        <f t="shared" si="3"/>
        <v>-1.5535224276241218E-2</v>
      </c>
    </row>
    <row r="42" spans="1:21" ht="21" x14ac:dyDescent="0.55000000000000004">
      <c r="A42" s="19" t="s">
        <v>95</v>
      </c>
      <c r="C42" s="20">
        <v>278753264</v>
      </c>
      <c r="D42" s="20"/>
      <c r="E42" s="20">
        <v>-762940660</v>
      </c>
      <c r="F42" s="20"/>
      <c r="G42" s="20">
        <v>34374924</v>
      </c>
      <c r="H42" s="20"/>
      <c r="I42" s="20">
        <f t="shared" si="1"/>
        <v>-449812472</v>
      </c>
      <c r="J42" s="5"/>
      <c r="K42" s="1">
        <f t="shared" si="0"/>
        <v>-7.0271765146218005E-3</v>
      </c>
      <c r="L42" s="5"/>
      <c r="M42" s="20">
        <v>278753264</v>
      </c>
      <c r="N42" s="20"/>
      <c r="O42" s="20">
        <v>6464918</v>
      </c>
      <c r="P42" s="20"/>
      <c r="Q42" s="20">
        <v>810074271</v>
      </c>
      <c r="R42" s="20"/>
      <c r="S42" s="20">
        <f t="shared" si="2"/>
        <v>1095292453</v>
      </c>
      <c r="T42" s="5"/>
      <c r="U42" s="1">
        <f t="shared" si="3"/>
        <v>-6.3548713957198707E-3</v>
      </c>
    </row>
    <row r="43" spans="1:21" ht="21" x14ac:dyDescent="0.55000000000000004">
      <c r="A43" s="19" t="s">
        <v>92</v>
      </c>
      <c r="C43" s="20">
        <v>1232178331</v>
      </c>
      <c r="D43" s="20"/>
      <c r="E43" s="20">
        <v>-1235616576</v>
      </c>
      <c r="F43" s="20"/>
      <c r="G43" s="20">
        <v>0</v>
      </c>
      <c r="H43" s="20"/>
      <c r="I43" s="20">
        <f t="shared" si="1"/>
        <v>-3438245</v>
      </c>
      <c r="J43" s="5"/>
      <c r="K43" s="1">
        <f t="shared" si="0"/>
        <v>-5.3713838587196474E-5</v>
      </c>
      <c r="L43" s="5"/>
      <c r="M43" s="20">
        <v>1166979021</v>
      </c>
      <c r="N43" s="20"/>
      <c r="O43" s="20">
        <v>1464499207</v>
      </c>
      <c r="P43" s="20"/>
      <c r="Q43" s="20">
        <v>3452847868</v>
      </c>
      <c r="R43" s="20"/>
      <c r="S43" s="20">
        <f t="shared" si="2"/>
        <v>6084326096</v>
      </c>
      <c r="T43" s="5"/>
      <c r="U43" s="1">
        <f t="shared" si="3"/>
        <v>-3.5301174370186546E-2</v>
      </c>
    </row>
    <row r="44" spans="1:21" ht="21" x14ac:dyDescent="0.55000000000000004">
      <c r="A44" s="19" t="s">
        <v>88</v>
      </c>
      <c r="C44" s="6">
        <v>0</v>
      </c>
      <c r="D44" s="20"/>
      <c r="E44" s="20">
        <v>-1288288800</v>
      </c>
      <c r="F44" s="20"/>
      <c r="G44" s="20">
        <v>0</v>
      </c>
      <c r="H44" s="20"/>
      <c r="I44" s="20">
        <f t="shared" si="1"/>
        <v>-1288288800</v>
      </c>
      <c r="J44" s="20"/>
      <c r="K44" s="1">
        <f t="shared" si="0"/>
        <v>-2.0126237850093008E-2</v>
      </c>
      <c r="L44" s="20"/>
      <c r="M44" s="20">
        <v>0</v>
      </c>
      <c r="N44" s="20"/>
      <c r="O44" s="20">
        <v>-290679205</v>
      </c>
      <c r="P44" s="20"/>
      <c r="Q44" s="20">
        <v>3725282873</v>
      </c>
      <c r="R44" s="20"/>
      <c r="S44" s="20">
        <f t="shared" si="2"/>
        <v>3434603668</v>
      </c>
      <c r="T44" s="5"/>
      <c r="U44" s="1">
        <f t="shared" si="3"/>
        <v>-1.9927522138607986E-2</v>
      </c>
    </row>
    <row r="45" spans="1:21" ht="21" x14ac:dyDescent="0.55000000000000004">
      <c r="A45" s="19" t="s">
        <v>98</v>
      </c>
      <c r="C45" s="6">
        <v>0</v>
      </c>
      <c r="D45" s="20"/>
      <c r="E45" s="20">
        <v>-992964361</v>
      </c>
      <c r="F45" s="20"/>
      <c r="G45" s="20">
        <v>0</v>
      </c>
      <c r="H45" s="20"/>
      <c r="I45" s="20">
        <f t="shared" ref="I45:I46" si="4">+G45+E45+C45</f>
        <v>-992964361</v>
      </c>
      <c r="J45" s="20"/>
      <c r="K45" s="1">
        <f t="shared" ref="K45:K46" si="5">+I45/$I$49</f>
        <v>-1.551254416412812E-2</v>
      </c>
      <c r="L45" s="20"/>
      <c r="M45" s="20">
        <v>0</v>
      </c>
      <c r="N45" s="20"/>
      <c r="O45" s="20">
        <v>-992964361</v>
      </c>
      <c r="P45" s="20"/>
      <c r="Q45" s="20">
        <v>0</v>
      </c>
      <c r="R45" s="20"/>
      <c r="S45" s="20">
        <f t="shared" ref="S45:S46" si="6">+M45+O45+Q45</f>
        <v>-992964361</v>
      </c>
      <c r="T45" s="5"/>
      <c r="U45" s="1">
        <f t="shared" ref="U45:U46" si="7">+S45/$S$49</f>
        <v>5.7611652462359834E-3</v>
      </c>
    </row>
    <row r="46" spans="1:21" ht="21" x14ac:dyDescent="0.55000000000000004">
      <c r="A46" s="19" t="s">
        <v>108</v>
      </c>
      <c r="C46" s="6">
        <v>0</v>
      </c>
      <c r="D46" s="20"/>
      <c r="E46" s="20">
        <v>1078444147</v>
      </c>
      <c r="F46" s="20"/>
      <c r="G46" s="20">
        <v>0</v>
      </c>
      <c r="H46" s="20"/>
      <c r="I46" s="20">
        <f t="shared" si="4"/>
        <v>1078444147</v>
      </c>
      <c r="J46" s="20"/>
      <c r="K46" s="1">
        <f t="shared" si="5"/>
        <v>1.6847948542720134E-2</v>
      </c>
      <c r="L46" s="20"/>
      <c r="M46" s="20">
        <v>0</v>
      </c>
      <c r="N46" s="20"/>
      <c r="O46" s="20">
        <v>1078444147</v>
      </c>
      <c r="P46" s="20"/>
      <c r="Q46" s="20">
        <v>0</v>
      </c>
      <c r="R46" s="20"/>
      <c r="S46" s="20">
        <f t="shared" si="6"/>
        <v>1078444147</v>
      </c>
      <c r="T46" s="5"/>
      <c r="U46" s="1">
        <f t="shared" si="7"/>
        <v>-6.2571177614530824E-3</v>
      </c>
    </row>
    <row r="47" spans="1:21" s="19" customFormat="1" ht="21" x14ac:dyDescent="0.55000000000000004">
      <c r="A47" s="19" t="s">
        <v>87</v>
      </c>
      <c r="C47" s="6">
        <v>0</v>
      </c>
      <c r="E47" s="20">
        <v>-201295125</v>
      </c>
      <c r="F47" s="20"/>
      <c r="G47" s="20">
        <v>0</v>
      </c>
      <c r="H47" s="20"/>
      <c r="I47" s="20">
        <f t="shared" si="1"/>
        <v>-201295125</v>
      </c>
      <c r="J47" s="20"/>
      <c r="K47" s="1">
        <f>+I47/$I$49</f>
        <v>-3.1447246640770327E-3</v>
      </c>
      <c r="L47" s="20"/>
      <c r="M47" s="20">
        <v>0</v>
      </c>
      <c r="N47" s="20"/>
      <c r="O47" s="20">
        <v>27853178</v>
      </c>
      <c r="P47" s="20"/>
      <c r="Q47" s="20">
        <v>760965083</v>
      </c>
      <c r="R47" s="20"/>
      <c r="S47" s="20">
        <f t="shared" si="2"/>
        <v>788818261</v>
      </c>
      <c r="T47" s="5"/>
      <c r="U47" s="1">
        <f t="shared" si="3"/>
        <v>-4.576712447456617E-3</v>
      </c>
    </row>
    <row r="48" spans="1:21" s="19" customFormat="1" ht="21.75" thickBot="1" x14ac:dyDescent="0.6">
      <c r="A48" s="3" t="s">
        <v>68</v>
      </c>
      <c r="C48" s="6">
        <v>0</v>
      </c>
      <c r="E48" s="20">
        <v>1690580540</v>
      </c>
      <c r="F48" s="20"/>
      <c r="G48" s="20">
        <v>0</v>
      </c>
      <c r="H48" s="20"/>
      <c r="I48" s="20">
        <f t="shared" si="1"/>
        <v>1690580540</v>
      </c>
      <c r="J48" s="20"/>
      <c r="K48" s="1">
        <f>+I48/$I$49</f>
        <v>2.6411023718267736E-2</v>
      </c>
      <c r="L48" s="20"/>
      <c r="M48" s="20">
        <v>0</v>
      </c>
      <c r="N48" s="20"/>
      <c r="O48" s="20">
        <v>-12392109593</v>
      </c>
      <c r="P48" s="20"/>
      <c r="Q48" s="20">
        <v>-157183735</v>
      </c>
      <c r="R48" s="20"/>
      <c r="S48" s="20">
        <f t="shared" si="2"/>
        <v>-12549293328</v>
      </c>
      <c r="T48" s="5"/>
      <c r="U48" s="1">
        <f t="shared" si="3"/>
        <v>7.2810823253801255E-2</v>
      </c>
    </row>
    <row r="49" spans="3:21" ht="21.75" thickBot="1" x14ac:dyDescent="0.5">
      <c r="C49" s="14">
        <f>SUM(C8:C48)</f>
        <v>1510931595</v>
      </c>
      <c r="D49" s="4"/>
      <c r="E49" s="56">
        <f>SUM(E8:E48)</f>
        <v>44116590021</v>
      </c>
      <c r="F49" s="10"/>
      <c r="G49" s="56">
        <f>SUM(G8:G48)</f>
        <v>18382891537</v>
      </c>
      <c r="H49" s="10"/>
      <c r="I49" s="56">
        <f>SUM(I8:I48)</f>
        <v>64010413153</v>
      </c>
      <c r="J49" s="4"/>
      <c r="K49" s="22">
        <f>SUM(K8:K48)</f>
        <v>0.99999999999999978</v>
      </c>
      <c r="L49" s="4"/>
      <c r="M49" s="14">
        <f>SUM(M8:M48)</f>
        <v>4766550471</v>
      </c>
      <c r="N49" s="10"/>
      <c r="O49" s="56">
        <f>SUM(O8:O48)</f>
        <v>-268742718832</v>
      </c>
      <c r="P49" s="10"/>
      <c r="Q49" s="56">
        <f>SUM(Q8:Q48)</f>
        <v>91621389673</v>
      </c>
      <c r="R49" s="10"/>
      <c r="S49" s="56">
        <f>SUM(S8:S48)</f>
        <v>-172354778688</v>
      </c>
      <c r="T49" s="4"/>
      <c r="U49" s="22">
        <f>SUM(U8:U48)</f>
        <v>0.99999999999999978</v>
      </c>
    </row>
    <row r="50" spans="3:21" ht="19.5" thickTop="1" x14ac:dyDescent="0.45"/>
  </sheetData>
  <mergeCells count="6">
    <mergeCell ref="A2:U2"/>
    <mergeCell ref="A3:U3"/>
    <mergeCell ref="A4:U4"/>
    <mergeCell ref="A6:A7"/>
    <mergeCell ref="C6:K6"/>
    <mergeCell ref="M6:U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51DFE0-1E58-48AA-BE43-947511E86492}">
  <dimension ref="A2:K11"/>
  <sheetViews>
    <sheetView rightToLeft="1" workbookViewId="0">
      <selection activeCell="K8" sqref="K8:K9"/>
    </sheetView>
  </sheetViews>
  <sheetFormatPr defaultRowHeight="18.75" x14ac:dyDescent="0.45"/>
  <cols>
    <col min="1" max="1" width="17.125" style="21" bestFit="1" customWidth="1"/>
    <col min="2" max="2" width="0.875" style="21" customWidth="1"/>
    <col min="3" max="3" width="27.125" style="21" customWidth="1"/>
    <col min="4" max="4" width="0.875" style="21" customWidth="1"/>
    <col min="5" max="5" width="32.125" style="21" bestFit="1" customWidth="1"/>
    <col min="6" max="6" width="0.875" style="21" customWidth="1"/>
    <col min="7" max="7" width="27.875" style="21" bestFit="1" customWidth="1"/>
    <col min="8" max="8" width="0.875" style="21" customWidth="1"/>
    <col min="9" max="9" width="32.125" style="21" bestFit="1" customWidth="1"/>
    <col min="10" max="10" width="0.875" style="21" customWidth="1"/>
    <col min="11" max="11" width="27.875" style="21" bestFit="1" customWidth="1"/>
    <col min="12" max="12" width="0.875" style="21" customWidth="1"/>
    <col min="13" max="13" width="8" style="21" customWidth="1"/>
    <col min="14" max="16384" width="9" style="21"/>
  </cols>
  <sheetData>
    <row r="2" spans="1:11" ht="26.25" x14ac:dyDescent="0.45">
      <c r="A2" s="63" t="str">
        <f>+سهام!A2</f>
        <v>صندوق سرمایه‌گذاری بخشی صنایع مفید - خودران</v>
      </c>
      <c r="B2" s="63" t="s">
        <v>0</v>
      </c>
      <c r="C2" s="63" t="s">
        <v>0</v>
      </c>
      <c r="D2" s="63" t="s">
        <v>0</v>
      </c>
      <c r="E2" s="63" t="s">
        <v>0</v>
      </c>
      <c r="F2" s="63" t="s">
        <v>0</v>
      </c>
      <c r="G2" s="63" t="s">
        <v>0</v>
      </c>
      <c r="H2" s="63" t="s">
        <v>0</v>
      </c>
      <c r="I2" s="63" t="s">
        <v>0</v>
      </c>
      <c r="J2" s="63" t="s">
        <v>0</v>
      </c>
      <c r="K2" s="63" t="s">
        <v>0</v>
      </c>
    </row>
    <row r="3" spans="1:11" ht="26.25" x14ac:dyDescent="0.45">
      <c r="A3" s="63" t="s">
        <v>28</v>
      </c>
      <c r="B3" s="63" t="s">
        <v>28</v>
      </c>
      <c r="C3" s="63" t="s">
        <v>28</v>
      </c>
      <c r="D3" s="63" t="s">
        <v>28</v>
      </c>
      <c r="E3" s="63" t="s">
        <v>28</v>
      </c>
      <c r="F3" s="63" t="s">
        <v>28</v>
      </c>
      <c r="G3" s="63" t="s">
        <v>28</v>
      </c>
      <c r="H3" s="63" t="s">
        <v>28</v>
      </c>
      <c r="I3" s="63" t="s">
        <v>28</v>
      </c>
      <c r="J3" s="63" t="s">
        <v>28</v>
      </c>
      <c r="K3" s="63" t="s">
        <v>28</v>
      </c>
    </row>
    <row r="4" spans="1:11" ht="26.25" x14ac:dyDescent="0.45">
      <c r="A4" s="63" t="str">
        <f>+سهام!A4</f>
        <v>برای ماه منتهی به 1403/12/30</v>
      </c>
      <c r="B4" s="63" t="s">
        <v>2</v>
      </c>
      <c r="C4" s="63" t="s">
        <v>2</v>
      </c>
      <c r="D4" s="63" t="s">
        <v>2</v>
      </c>
      <c r="E4" s="63" t="s">
        <v>2</v>
      </c>
      <c r="F4" s="63" t="s">
        <v>2</v>
      </c>
      <c r="G4" s="63" t="s">
        <v>2</v>
      </c>
      <c r="H4" s="63" t="s">
        <v>2</v>
      </c>
      <c r="I4" s="63" t="s">
        <v>2</v>
      </c>
      <c r="J4" s="63" t="s">
        <v>2</v>
      </c>
      <c r="K4" s="63" t="s">
        <v>2</v>
      </c>
    </row>
    <row r="6" spans="1:11" ht="27" thickBot="1" x14ac:dyDescent="0.5">
      <c r="A6" s="64" t="s">
        <v>50</v>
      </c>
      <c r="B6" s="64" t="s">
        <v>50</v>
      </c>
      <c r="C6" s="64" t="s">
        <v>50</v>
      </c>
      <c r="E6" s="64" t="s">
        <v>30</v>
      </c>
      <c r="F6" s="64" t="s">
        <v>30</v>
      </c>
      <c r="G6" s="64" t="s">
        <v>30</v>
      </c>
      <c r="I6" s="64" t="s">
        <v>31</v>
      </c>
      <c r="J6" s="64" t="s">
        <v>31</v>
      </c>
      <c r="K6" s="64" t="s">
        <v>31</v>
      </c>
    </row>
    <row r="7" spans="1:11" ht="27" thickBot="1" x14ac:dyDescent="0.5">
      <c r="A7" s="12" t="s">
        <v>51</v>
      </c>
      <c r="C7" s="12" t="s">
        <v>52</v>
      </c>
      <c r="E7" s="12" t="s">
        <v>53</v>
      </c>
      <c r="G7" s="12" t="s">
        <v>54</v>
      </c>
      <c r="I7" s="12" t="s">
        <v>53</v>
      </c>
      <c r="K7" s="12" t="s">
        <v>54</v>
      </c>
    </row>
    <row r="8" spans="1:11" ht="21" x14ac:dyDescent="0.55000000000000004">
      <c r="A8" s="19" t="s">
        <v>26</v>
      </c>
      <c r="C8" s="5" t="s">
        <v>81</v>
      </c>
      <c r="D8" s="5"/>
      <c r="E8" s="6">
        <f>+'سود سپرده بانکی'!G8</f>
        <v>592508151</v>
      </c>
      <c r="F8" s="5"/>
      <c r="G8" s="43">
        <f>+E8/$E$10</f>
        <v>0.99999635618154903</v>
      </c>
      <c r="H8" s="5"/>
      <c r="I8" s="6">
        <f>+'سود سپرده بانکی'!M8</f>
        <v>3433011357</v>
      </c>
      <c r="J8" s="5"/>
      <c r="K8" s="43">
        <f>+I8/$I$10</f>
        <v>0.99999812118655873</v>
      </c>
    </row>
    <row r="9" spans="1:11" ht="21.75" thickBot="1" x14ac:dyDescent="0.6">
      <c r="A9" s="19" t="s">
        <v>27</v>
      </c>
      <c r="C9" s="5" t="s">
        <v>82</v>
      </c>
      <c r="D9" s="5"/>
      <c r="E9" s="6">
        <f>+'سود سپرده بانکی'!G9</f>
        <v>2159</v>
      </c>
      <c r="F9" s="5"/>
      <c r="G9" s="44">
        <f>+E9/$E$10</f>
        <v>3.6438184510240844E-6</v>
      </c>
      <c r="H9" s="5"/>
      <c r="I9" s="6">
        <f>+'سود سپرده بانکی'!M9</f>
        <v>6450</v>
      </c>
      <c r="J9" s="5"/>
      <c r="K9" s="44">
        <f>+I9/$I$10</f>
        <v>1.8788134412959659E-6</v>
      </c>
    </row>
    <row r="10" spans="1:11" ht="21.75" thickBot="1" x14ac:dyDescent="0.6">
      <c r="A10" s="21" t="s">
        <v>18</v>
      </c>
      <c r="C10" s="19" t="s">
        <v>18</v>
      </c>
      <c r="D10" s="19"/>
      <c r="E10" s="14">
        <f>SUM(E8:E9)</f>
        <v>592510310</v>
      </c>
      <c r="F10" s="4"/>
      <c r="G10" s="45">
        <f>SUM(G8:G9)</f>
        <v>1</v>
      </c>
      <c r="H10" s="4"/>
      <c r="I10" s="14">
        <f>SUM(I8:I9)</f>
        <v>3433017807</v>
      </c>
      <c r="J10" s="4"/>
      <c r="K10" s="45">
        <f>SUM(K8:K9)</f>
        <v>1</v>
      </c>
    </row>
    <row r="11" spans="1:11" ht="19.5" thickTop="1" x14ac:dyDescent="0.45"/>
  </sheetData>
  <mergeCells count="6">
    <mergeCell ref="A2:K2"/>
    <mergeCell ref="A3:K3"/>
    <mergeCell ref="A4:K4"/>
    <mergeCell ref="A6:C6"/>
    <mergeCell ref="E6:G6"/>
    <mergeCell ref="I6:K6"/>
  </mergeCells>
  <pageMargins left="0.7" right="0.7" top="0.75" bottom="0.75" header="0.3" footer="0.3"/>
  <ignoredErrors>
    <ignoredError sqref="C8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1ABA22-A036-4412-915D-FA0E3CF9F0D6}">
  <dimension ref="A2:E10"/>
  <sheetViews>
    <sheetView rightToLeft="1" workbookViewId="0">
      <selection activeCell="K8" sqref="K8:K9"/>
    </sheetView>
  </sheetViews>
  <sheetFormatPr defaultRowHeight="18.75" x14ac:dyDescent="0.2"/>
  <cols>
    <col min="1" max="1" width="15" style="5" customWidth="1"/>
    <col min="2" max="2" width="0.875" style="5" customWidth="1"/>
    <col min="3" max="3" width="25.125" style="5" customWidth="1"/>
    <col min="4" max="4" width="0.875" style="5" customWidth="1"/>
    <col min="5" max="5" width="28.875" style="5" bestFit="1" customWidth="1"/>
    <col min="6" max="6" width="0.875" style="5" customWidth="1"/>
    <col min="7" max="7" width="8" style="5" customWidth="1"/>
    <col min="8" max="16384" width="9" style="5"/>
  </cols>
  <sheetData>
    <row r="2" spans="1:5" ht="26.25" x14ac:dyDescent="0.2">
      <c r="A2" s="63" t="str">
        <f>+سهام!A2</f>
        <v>صندوق سرمایه‌گذاری بخشی صنایع مفید - خودران</v>
      </c>
      <c r="B2" s="63" t="s">
        <v>0</v>
      </c>
      <c r="C2" s="63" t="s">
        <v>0</v>
      </c>
      <c r="D2" s="63" t="s">
        <v>0</v>
      </c>
      <c r="E2" s="63" t="s">
        <v>0</v>
      </c>
    </row>
    <row r="3" spans="1:5" ht="26.25" x14ac:dyDescent="0.2">
      <c r="A3" s="63" t="s">
        <v>28</v>
      </c>
      <c r="B3" s="63" t="s">
        <v>28</v>
      </c>
      <c r="C3" s="63" t="s">
        <v>28</v>
      </c>
      <c r="D3" s="63" t="s">
        <v>28</v>
      </c>
      <c r="E3" s="63" t="s">
        <v>28</v>
      </c>
    </row>
    <row r="4" spans="1:5" ht="26.25" x14ac:dyDescent="0.2">
      <c r="A4" s="63" t="str">
        <f>+سهام!A4</f>
        <v>برای ماه منتهی به 1403/12/30</v>
      </c>
      <c r="B4" s="63" t="s">
        <v>2</v>
      </c>
      <c r="C4" s="63" t="s">
        <v>2</v>
      </c>
      <c r="D4" s="63" t="s">
        <v>2</v>
      </c>
      <c r="E4" s="63" t="s">
        <v>2</v>
      </c>
    </row>
    <row r="6" spans="1:5" ht="27" thickBot="1" x14ac:dyDescent="0.25">
      <c r="A6" s="64" t="s">
        <v>55</v>
      </c>
      <c r="C6" s="12" t="s">
        <v>30</v>
      </c>
      <c r="E6" s="12" t="s">
        <v>31</v>
      </c>
    </row>
    <row r="7" spans="1:5" ht="27" thickBot="1" x14ac:dyDescent="0.25">
      <c r="A7" s="64" t="s">
        <v>55</v>
      </c>
      <c r="C7" s="12" t="s">
        <v>22</v>
      </c>
      <c r="E7" s="12" t="s">
        <v>22</v>
      </c>
    </row>
    <row r="8" spans="1:5" ht="24.75" thickBot="1" x14ac:dyDescent="0.25">
      <c r="A8" s="39" t="s">
        <v>55</v>
      </c>
      <c r="B8" s="40"/>
      <c r="C8" s="41">
        <v>19838988</v>
      </c>
      <c r="D8" s="40"/>
      <c r="E8" s="41">
        <v>86351112</v>
      </c>
    </row>
    <row r="9" spans="1:5" ht="24.75" thickBot="1" x14ac:dyDescent="0.25">
      <c r="A9" s="40" t="s">
        <v>18</v>
      </c>
      <c r="B9" s="40"/>
      <c r="C9" s="42">
        <f>SUM(C8:C8)</f>
        <v>19838988</v>
      </c>
      <c r="D9" s="40"/>
      <c r="E9" s="42">
        <f>SUM(E8:E8)</f>
        <v>86351112</v>
      </c>
    </row>
    <row r="10" spans="1:5" ht="19.5" thickTop="1" x14ac:dyDescent="0.2"/>
  </sheetData>
  <mergeCells count="4">
    <mergeCell ref="A2:E2"/>
    <mergeCell ref="A3:E3"/>
    <mergeCell ref="A4:E4"/>
    <mergeCell ref="A6:A7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1A0042-E2B3-4562-9600-B63A93B87A34}">
  <dimension ref="A2:S15"/>
  <sheetViews>
    <sheetView rightToLeft="1" zoomScaleNormal="100" workbookViewId="0">
      <selection activeCell="K8" sqref="K8:K9"/>
    </sheetView>
  </sheetViews>
  <sheetFormatPr defaultRowHeight="18.75" x14ac:dyDescent="0.2"/>
  <cols>
    <col min="1" max="1" width="29.25" style="5" bestFit="1" customWidth="1"/>
    <col min="2" max="2" width="0.875" style="5" customWidth="1"/>
    <col min="3" max="3" width="17.5" style="5" customWidth="1"/>
    <col min="4" max="4" width="0.875" style="5" customWidth="1"/>
    <col min="5" max="5" width="30.625" style="5" customWidth="1"/>
    <col min="6" max="6" width="0.875" style="5" customWidth="1"/>
    <col min="7" max="7" width="21" style="5" customWidth="1"/>
    <col min="8" max="8" width="0.875" style="5" customWidth="1"/>
    <col min="9" max="9" width="20.125" style="5" customWidth="1"/>
    <col min="10" max="10" width="0.875" style="5" customWidth="1"/>
    <col min="11" max="11" width="17.5" style="5" customWidth="1"/>
    <col min="12" max="12" width="0.875" style="5" customWidth="1"/>
    <col min="13" max="13" width="21" style="5" customWidth="1"/>
    <col min="14" max="14" width="0.875" style="5" customWidth="1"/>
    <col min="15" max="15" width="20.125" style="5" customWidth="1"/>
    <col min="16" max="16" width="0.875" style="5" customWidth="1"/>
    <col min="17" max="17" width="17.5" style="5" customWidth="1"/>
    <col min="18" max="18" width="0.875" style="5" customWidth="1"/>
    <col min="19" max="19" width="21" style="5" customWidth="1"/>
    <col min="20" max="20" width="0.875" style="5" customWidth="1"/>
    <col min="21" max="21" width="9" style="5"/>
    <col min="22" max="22" width="13.75" style="5" bestFit="1" customWidth="1"/>
    <col min="23" max="16384" width="9" style="5"/>
  </cols>
  <sheetData>
    <row r="2" spans="1:19" ht="26.25" x14ac:dyDescent="0.2">
      <c r="A2" s="63" t="str">
        <f>+سهام!A2</f>
        <v>صندوق سرمایه‌گذاری بخشی صنایع مفید - خودران</v>
      </c>
      <c r="B2" s="63" t="s">
        <v>0</v>
      </c>
      <c r="C2" s="63" t="s">
        <v>0</v>
      </c>
      <c r="D2" s="63" t="s">
        <v>0</v>
      </c>
      <c r="E2" s="63" t="s">
        <v>0</v>
      </c>
      <c r="F2" s="63" t="s">
        <v>0</v>
      </c>
      <c r="G2" s="63" t="s">
        <v>0</v>
      </c>
      <c r="H2" s="63" t="s">
        <v>0</v>
      </c>
      <c r="I2" s="63" t="s">
        <v>0</v>
      </c>
      <c r="J2" s="63" t="s">
        <v>0</v>
      </c>
      <c r="K2" s="63" t="s">
        <v>0</v>
      </c>
      <c r="L2" s="63" t="s">
        <v>0</v>
      </c>
      <c r="M2" s="63" t="s">
        <v>0</v>
      </c>
      <c r="N2" s="63" t="s">
        <v>0</v>
      </c>
      <c r="O2" s="63" t="s">
        <v>0</v>
      </c>
      <c r="P2" s="63" t="s">
        <v>0</v>
      </c>
      <c r="Q2" s="63" t="s">
        <v>0</v>
      </c>
      <c r="R2" s="63" t="s">
        <v>0</v>
      </c>
      <c r="S2" s="63" t="s">
        <v>0</v>
      </c>
    </row>
    <row r="3" spans="1:19" ht="26.25" x14ac:dyDescent="0.2">
      <c r="A3" s="63" t="s">
        <v>28</v>
      </c>
      <c r="B3" s="63" t="s">
        <v>28</v>
      </c>
      <c r="C3" s="63" t="s">
        <v>28</v>
      </c>
      <c r="D3" s="63" t="s">
        <v>28</v>
      </c>
      <c r="E3" s="63" t="s">
        <v>28</v>
      </c>
      <c r="F3" s="63" t="s">
        <v>28</v>
      </c>
      <c r="G3" s="63" t="s">
        <v>28</v>
      </c>
      <c r="H3" s="63" t="s">
        <v>28</v>
      </c>
      <c r="I3" s="63" t="s">
        <v>28</v>
      </c>
      <c r="J3" s="63" t="s">
        <v>28</v>
      </c>
      <c r="K3" s="63" t="s">
        <v>28</v>
      </c>
      <c r="L3" s="63" t="s">
        <v>28</v>
      </c>
      <c r="M3" s="63" t="s">
        <v>28</v>
      </c>
      <c r="N3" s="63" t="s">
        <v>28</v>
      </c>
      <c r="O3" s="63" t="s">
        <v>28</v>
      </c>
      <c r="P3" s="63" t="s">
        <v>28</v>
      </c>
      <c r="Q3" s="63" t="s">
        <v>28</v>
      </c>
      <c r="R3" s="63" t="s">
        <v>28</v>
      </c>
      <c r="S3" s="63" t="s">
        <v>28</v>
      </c>
    </row>
    <row r="4" spans="1:19" ht="26.25" x14ac:dyDescent="0.2">
      <c r="A4" s="63" t="str">
        <f>+سهام!A4</f>
        <v>برای ماه منتهی به 1403/12/30</v>
      </c>
      <c r="B4" s="63" t="s">
        <v>2</v>
      </c>
      <c r="C4" s="63" t="s">
        <v>2</v>
      </c>
      <c r="D4" s="63" t="s">
        <v>2</v>
      </c>
      <c r="E4" s="63" t="s">
        <v>2</v>
      </c>
      <c r="F4" s="63" t="s">
        <v>2</v>
      </c>
      <c r="G4" s="63" t="s">
        <v>2</v>
      </c>
      <c r="H4" s="63" t="s">
        <v>2</v>
      </c>
      <c r="I4" s="63" t="s">
        <v>2</v>
      </c>
      <c r="J4" s="63" t="s">
        <v>2</v>
      </c>
      <c r="K4" s="63" t="s">
        <v>2</v>
      </c>
      <c r="L4" s="63" t="s">
        <v>2</v>
      </c>
      <c r="M4" s="63" t="s">
        <v>2</v>
      </c>
      <c r="N4" s="63" t="s">
        <v>2</v>
      </c>
      <c r="O4" s="63" t="s">
        <v>2</v>
      </c>
      <c r="P4" s="63" t="s">
        <v>2</v>
      </c>
      <c r="Q4" s="63" t="s">
        <v>2</v>
      </c>
      <c r="R4" s="63" t="s">
        <v>2</v>
      </c>
      <c r="S4" s="63" t="s">
        <v>2</v>
      </c>
    </row>
    <row r="6" spans="1:19" ht="27" thickBot="1" x14ac:dyDescent="0.25">
      <c r="A6" s="64" t="s">
        <v>3</v>
      </c>
      <c r="C6" s="64" t="s">
        <v>36</v>
      </c>
      <c r="D6" s="64" t="s">
        <v>36</v>
      </c>
      <c r="E6" s="64" t="s">
        <v>36</v>
      </c>
      <c r="F6" s="64" t="s">
        <v>36</v>
      </c>
      <c r="G6" s="64" t="s">
        <v>36</v>
      </c>
      <c r="I6" s="64" t="s">
        <v>30</v>
      </c>
      <c r="J6" s="64" t="s">
        <v>30</v>
      </c>
      <c r="K6" s="64" t="s">
        <v>30</v>
      </c>
      <c r="L6" s="64" t="s">
        <v>30</v>
      </c>
      <c r="M6" s="64" t="s">
        <v>30</v>
      </c>
      <c r="O6" s="64" t="s">
        <v>31</v>
      </c>
      <c r="P6" s="64" t="s">
        <v>31</v>
      </c>
      <c r="Q6" s="64" t="s">
        <v>31</v>
      </c>
      <c r="R6" s="64" t="s">
        <v>31</v>
      </c>
      <c r="S6" s="64" t="s">
        <v>31</v>
      </c>
    </row>
    <row r="7" spans="1:19" ht="27" thickBot="1" x14ac:dyDescent="0.25">
      <c r="A7" s="64" t="s">
        <v>3</v>
      </c>
      <c r="C7" s="54" t="s">
        <v>37</v>
      </c>
      <c r="E7" s="54" t="s">
        <v>38</v>
      </c>
      <c r="G7" s="54" t="s">
        <v>39</v>
      </c>
      <c r="I7" s="54" t="s">
        <v>40</v>
      </c>
      <c r="K7" s="54" t="s">
        <v>34</v>
      </c>
      <c r="M7" s="54" t="s">
        <v>41</v>
      </c>
      <c r="O7" s="54" t="s">
        <v>40</v>
      </c>
      <c r="Q7" s="54" t="s">
        <v>34</v>
      </c>
      <c r="S7" s="54" t="s">
        <v>41</v>
      </c>
    </row>
    <row r="8" spans="1:19" ht="21" x14ac:dyDescent="0.2">
      <c r="A8" s="4" t="s">
        <v>92</v>
      </c>
      <c r="C8" s="5" t="s">
        <v>111</v>
      </c>
      <c r="E8" s="6">
        <v>285750</v>
      </c>
      <c r="G8" s="6">
        <v>4400</v>
      </c>
      <c r="I8" s="6">
        <f>+G8*E8</f>
        <v>1257300000</v>
      </c>
      <c r="K8" s="6">
        <f>-65199310+90320979</f>
        <v>25121669</v>
      </c>
      <c r="M8" s="6">
        <f>+I8-K8</f>
        <v>1232178331</v>
      </c>
      <c r="O8" s="6">
        <f>+I8</f>
        <v>1257300000</v>
      </c>
      <c r="Q8" s="6">
        <v>90320979</v>
      </c>
      <c r="S8" s="6">
        <f>+O8-Q8</f>
        <v>1166979021</v>
      </c>
    </row>
    <row r="9" spans="1:19" ht="21" x14ac:dyDescent="0.2">
      <c r="A9" s="4" t="s">
        <v>95</v>
      </c>
      <c r="C9" s="5" t="s">
        <v>112</v>
      </c>
      <c r="E9" s="6">
        <v>900000</v>
      </c>
      <c r="G9" s="6">
        <v>325</v>
      </c>
      <c r="I9" s="6">
        <f>+G9*E9</f>
        <v>292500000</v>
      </c>
      <c r="K9" s="6">
        <v>13746736</v>
      </c>
      <c r="M9" s="6">
        <f t="shared" ref="M9:M10" si="0">+I9-K9</f>
        <v>278753264</v>
      </c>
      <c r="O9" s="6">
        <f t="shared" ref="O9" si="1">+I9</f>
        <v>292500000</v>
      </c>
      <c r="Q9" s="6">
        <v>13746736</v>
      </c>
      <c r="S9" s="6">
        <f t="shared" ref="S9:S10" si="2">+O9-Q9</f>
        <v>278753264</v>
      </c>
    </row>
    <row r="10" spans="1:19" ht="21.75" thickBot="1" x14ac:dyDescent="0.25">
      <c r="A10" s="4" t="s">
        <v>91</v>
      </c>
      <c r="C10" s="5" t="s">
        <v>110</v>
      </c>
      <c r="E10" s="6">
        <v>0</v>
      </c>
      <c r="G10" s="6">
        <v>0</v>
      </c>
      <c r="I10" s="6">
        <v>0</v>
      </c>
      <c r="K10" s="6">
        <v>0</v>
      </c>
      <c r="M10" s="6">
        <f t="shared" si="0"/>
        <v>0</v>
      </c>
      <c r="O10" s="6">
        <v>3407250440</v>
      </c>
      <c r="Q10" s="6">
        <v>86432254</v>
      </c>
      <c r="S10" s="6">
        <f t="shared" si="2"/>
        <v>3320818186</v>
      </c>
    </row>
    <row r="11" spans="1:19" ht="21.75" thickBot="1" x14ac:dyDescent="0.25">
      <c r="I11" s="14">
        <f>SUM(I8:I10)</f>
        <v>1549800000</v>
      </c>
      <c r="J11" s="4"/>
      <c r="K11" s="14">
        <f>SUM(K8:K10)</f>
        <v>38868405</v>
      </c>
      <c r="L11" s="4"/>
      <c r="M11" s="14">
        <f>SUM(M8:M10)</f>
        <v>1510931595</v>
      </c>
      <c r="N11" s="4"/>
      <c r="O11" s="14">
        <f>SUM(O8:O10)</f>
        <v>4957050440</v>
      </c>
      <c r="P11" s="4"/>
      <c r="Q11" s="14">
        <f>SUM(Q8:Q10)</f>
        <v>190499969</v>
      </c>
      <c r="R11" s="4"/>
      <c r="S11" s="14">
        <f>SUM(S8:S10)</f>
        <v>4766550471</v>
      </c>
    </row>
    <row r="12" spans="1:19" ht="14.25" customHeight="1" thickTop="1" x14ac:dyDescent="0.2">
      <c r="S12" s="6"/>
    </row>
    <row r="15" spans="1:19" x14ac:dyDescent="0.2">
      <c r="R15" s="6">
        <f>+S14-S11</f>
        <v>-4766550471</v>
      </c>
      <c r="S15" s="6"/>
    </row>
  </sheetData>
  <mergeCells count="7">
    <mergeCell ref="A2:S2"/>
    <mergeCell ref="A3:S3"/>
    <mergeCell ref="A4:S4"/>
    <mergeCell ref="A6:A7"/>
    <mergeCell ref="C6:G6"/>
    <mergeCell ref="I6:M6"/>
    <mergeCell ref="O6:S6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939C12-AED8-44D9-A463-924DF8384FC6}">
  <dimension ref="A2:M10"/>
  <sheetViews>
    <sheetView rightToLeft="1" workbookViewId="0">
      <selection activeCell="K8" sqref="K8:K9"/>
    </sheetView>
  </sheetViews>
  <sheetFormatPr defaultRowHeight="18.75" x14ac:dyDescent="0.2"/>
  <cols>
    <col min="1" max="1" width="16.5" style="5" customWidth="1"/>
    <col min="2" max="2" width="0.875" style="5" customWidth="1"/>
    <col min="3" max="3" width="18.375" style="5" customWidth="1"/>
    <col min="4" max="4" width="0.875" style="5" customWidth="1"/>
    <col min="5" max="5" width="15.75" style="5" customWidth="1"/>
    <col min="6" max="6" width="0.875" style="5" customWidth="1"/>
    <col min="7" max="7" width="18.375" style="5" customWidth="1"/>
    <col min="8" max="8" width="0.875" style="5" customWidth="1"/>
    <col min="9" max="9" width="19.25" style="5" customWidth="1"/>
    <col min="10" max="10" width="0.875" style="5" customWidth="1"/>
    <col min="11" max="11" width="14" style="5" customWidth="1"/>
    <col min="12" max="12" width="0.875" style="5" customWidth="1"/>
    <col min="13" max="13" width="19.25" style="5" customWidth="1"/>
    <col min="14" max="14" width="0.875" style="5" customWidth="1"/>
    <col min="15" max="15" width="8" style="5" customWidth="1"/>
    <col min="16" max="16384" width="9" style="5"/>
  </cols>
  <sheetData>
    <row r="2" spans="1:13" ht="26.25" x14ac:dyDescent="0.2">
      <c r="A2" s="63" t="str">
        <f>+سهام!A2</f>
        <v>صندوق سرمایه‌گذاری بخشی صنایع مفید - خودران</v>
      </c>
      <c r="B2" s="63" t="s">
        <v>0</v>
      </c>
      <c r="C2" s="63" t="s">
        <v>0</v>
      </c>
      <c r="D2" s="63" t="s">
        <v>0</v>
      </c>
      <c r="E2" s="63" t="s">
        <v>0</v>
      </c>
      <c r="F2" s="63" t="s">
        <v>0</v>
      </c>
      <c r="G2" s="63" t="s">
        <v>0</v>
      </c>
      <c r="H2" s="63" t="s">
        <v>0</v>
      </c>
      <c r="I2" s="63" t="s">
        <v>0</v>
      </c>
      <c r="J2" s="63" t="s">
        <v>0</v>
      </c>
      <c r="K2" s="63" t="s">
        <v>0</v>
      </c>
      <c r="L2" s="63" t="s">
        <v>0</v>
      </c>
      <c r="M2" s="63" t="s">
        <v>0</v>
      </c>
    </row>
    <row r="3" spans="1:13" ht="26.25" x14ac:dyDescent="0.2">
      <c r="A3" s="63" t="s">
        <v>28</v>
      </c>
      <c r="B3" s="63" t="s">
        <v>28</v>
      </c>
      <c r="C3" s="63" t="s">
        <v>28</v>
      </c>
      <c r="D3" s="63" t="s">
        <v>28</v>
      </c>
      <c r="E3" s="63" t="s">
        <v>28</v>
      </c>
      <c r="F3" s="63" t="s">
        <v>28</v>
      </c>
      <c r="G3" s="63" t="s">
        <v>28</v>
      </c>
      <c r="H3" s="63" t="s">
        <v>28</v>
      </c>
      <c r="I3" s="63" t="s">
        <v>28</v>
      </c>
      <c r="J3" s="63" t="s">
        <v>28</v>
      </c>
      <c r="K3" s="63" t="s">
        <v>28</v>
      </c>
      <c r="L3" s="63" t="s">
        <v>28</v>
      </c>
      <c r="M3" s="63" t="s">
        <v>28</v>
      </c>
    </row>
    <row r="4" spans="1:13" ht="26.25" x14ac:dyDescent="0.2">
      <c r="A4" s="63" t="str">
        <f>+سهام!A4</f>
        <v>برای ماه منتهی به 1403/12/30</v>
      </c>
      <c r="B4" s="63" t="s">
        <v>2</v>
      </c>
      <c r="C4" s="63" t="s">
        <v>2</v>
      </c>
      <c r="D4" s="63" t="s">
        <v>2</v>
      </c>
      <c r="E4" s="63" t="s">
        <v>2</v>
      </c>
      <c r="F4" s="63" t="s">
        <v>2</v>
      </c>
      <c r="G4" s="63" t="s">
        <v>2</v>
      </c>
      <c r="H4" s="63" t="s">
        <v>2</v>
      </c>
      <c r="I4" s="63" t="s">
        <v>2</v>
      </c>
      <c r="J4" s="63" t="s">
        <v>2</v>
      </c>
      <c r="K4" s="63" t="s">
        <v>2</v>
      </c>
      <c r="L4" s="63" t="s">
        <v>2</v>
      </c>
      <c r="M4" s="63" t="s">
        <v>2</v>
      </c>
    </row>
    <row r="6" spans="1:13" ht="27" thickBot="1" x14ac:dyDescent="0.25">
      <c r="A6" s="64" t="s">
        <v>29</v>
      </c>
      <c r="B6" s="64" t="s">
        <v>29</v>
      </c>
      <c r="C6" s="64" t="s">
        <v>30</v>
      </c>
      <c r="D6" s="64" t="s">
        <v>30</v>
      </c>
      <c r="E6" s="64" t="s">
        <v>30</v>
      </c>
      <c r="F6" s="64" t="s">
        <v>30</v>
      </c>
      <c r="G6" s="64" t="s">
        <v>30</v>
      </c>
      <c r="I6" s="64" t="s">
        <v>31</v>
      </c>
      <c r="J6" s="64" t="s">
        <v>31</v>
      </c>
      <c r="K6" s="64" t="s">
        <v>31</v>
      </c>
      <c r="L6" s="64" t="s">
        <v>31</v>
      </c>
      <c r="M6" s="64" t="s">
        <v>31</v>
      </c>
    </row>
    <row r="7" spans="1:13" ht="27" thickBot="1" x14ac:dyDescent="0.25">
      <c r="A7" s="12" t="s">
        <v>32</v>
      </c>
      <c r="C7" s="12" t="s">
        <v>33</v>
      </c>
      <c r="E7" s="12" t="s">
        <v>34</v>
      </c>
      <c r="G7" s="12" t="s">
        <v>35</v>
      </c>
      <c r="I7" s="12" t="s">
        <v>33</v>
      </c>
      <c r="K7" s="12" t="s">
        <v>34</v>
      </c>
      <c r="M7" s="12" t="s">
        <v>35</v>
      </c>
    </row>
    <row r="8" spans="1:13" ht="19.5" customHeight="1" x14ac:dyDescent="0.2">
      <c r="A8" s="4" t="s">
        <v>26</v>
      </c>
      <c r="C8" s="6">
        <v>592508151</v>
      </c>
      <c r="E8" s="6">
        <v>0</v>
      </c>
      <c r="G8" s="6">
        <f>+C8-E8</f>
        <v>592508151</v>
      </c>
      <c r="I8" s="6">
        <v>3433011357</v>
      </c>
      <c r="K8" s="6">
        <v>0</v>
      </c>
      <c r="M8" s="6">
        <f>+I8-K8</f>
        <v>3433011357</v>
      </c>
    </row>
    <row r="9" spans="1:13" ht="19.5" customHeight="1" thickBot="1" x14ac:dyDescent="0.25">
      <c r="A9" s="4" t="s">
        <v>27</v>
      </c>
      <c r="C9" s="6">
        <v>2159</v>
      </c>
      <c r="E9" s="6">
        <v>0</v>
      </c>
      <c r="G9" s="6">
        <f>+C9-E9</f>
        <v>2159</v>
      </c>
      <c r="I9" s="6">
        <v>6450</v>
      </c>
      <c r="K9" s="6">
        <v>0</v>
      </c>
      <c r="M9" s="6">
        <f>+I9-K9</f>
        <v>6450</v>
      </c>
    </row>
    <row r="10" spans="1:13" ht="21.75" thickBot="1" x14ac:dyDescent="0.25">
      <c r="A10" s="5" t="s">
        <v>18</v>
      </c>
      <c r="C10" s="14">
        <f>SUM(C8:C9)</f>
        <v>592510310</v>
      </c>
      <c r="D10" s="4"/>
      <c r="E10" s="14">
        <f>SUM(E8:E9)</f>
        <v>0</v>
      </c>
      <c r="F10" s="4"/>
      <c r="G10" s="14">
        <f>SUM(G8:G9)</f>
        <v>592510310</v>
      </c>
      <c r="H10" s="4"/>
      <c r="I10" s="14">
        <f>SUM(I8:I9)</f>
        <v>3433017807</v>
      </c>
      <c r="J10" s="4"/>
      <c r="K10" s="14">
        <f>SUM(K8:K9)</f>
        <v>0</v>
      </c>
      <c r="L10" s="4"/>
      <c r="M10" s="14">
        <f>SUM(M8:M9)</f>
        <v>3433017807</v>
      </c>
    </row>
  </sheetData>
  <mergeCells count="6">
    <mergeCell ref="A2:M2"/>
    <mergeCell ref="A3:M3"/>
    <mergeCell ref="A4:M4"/>
    <mergeCell ref="A6:B6"/>
    <mergeCell ref="C6:G6"/>
    <mergeCell ref="I6:M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1B3F23-56EA-40FB-8399-FEECFC0A16B2}">
  <dimension ref="A2:V45"/>
  <sheetViews>
    <sheetView rightToLeft="1" topLeftCell="A25" zoomScale="90" zoomScaleNormal="90" workbookViewId="0">
      <selection activeCell="K8" sqref="K8:K9"/>
    </sheetView>
  </sheetViews>
  <sheetFormatPr defaultRowHeight="22.5" x14ac:dyDescent="0.2"/>
  <cols>
    <col min="1" max="1" width="29.375" style="26" bestFit="1" customWidth="1"/>
    <col min="2" max="2" width="0.875" style="26" customWidth="1"/>
    <col min="3" max="3" width="15.75" style="26" customWidth="1"/>
    <col min="4" max="4" width="0.875" style="26" customWidth="1"/>
    <col min="5" max="5" width="19.25" style="26" customWidth="1"/>
    <col min="6" max="6" width="0.875" style="26" customWidth="1"/>
    <col min="7" max="7" width="19.25" style="26" customWidth="1"/>
    <col min="8" max="8" width="0.875" style="26" customWidth="1"/>
    <col min="9" max="9" width="24.5" style="26" customWidth="1"/>
    <col min="10" max="10" width="0.875" style="26" customWidth="1"/>
    <col min="11" max="11" width="16.625" style="26" customWidth="1"/>
    <col min="12" max="12" width="0.875" style="26" customWidth="1"/>
    <col min="13" max="13" width="20.125" style="26" customWidth="1"/>
    <col min="14" max="14" width="0.875" style="26" customWidth="1"/>
    <col min="15" max="15" width="20.125" style="26" customWidth="1"/>
    <col min="16" max="16" width="0.875" style="26" customWidth="1"/>
    <col min="17" max="17" width="24.5" style="26" customWidth="1"/>
    <col min="18" max="18" width="0.875" style="26" customWidth="1"/>
    <col min="19" max="19" width="16.125" style="26" bestFit="1" customWidth="1"/>
    <col min="20" max="20" width="15.875" style="26" bestFit="1" customWidth="1"/>
    <col min="21" max="21" width="17" style="26" bestFit="1" customWidth="1"/>
    <col min="22" max="16384" width="9" style="26"/>
  </cols>
  <sheetData>
    <row r="2" spans="1:22" ht="24" x14ac:dyDescent="0.2">
      <c r="A2" s="65" t="str">
        <f>+سهام!A2</f>
        <v>صندوق سرمایه‌گذاری بخشی صنایع مفید - خودران</v>
      </c>
      <c r="B2" s="65" t="s">
        <v>0</v>
      </c>
      <c r="C2" s="65" t="s">
        <v>0</v>
      </c>
      <c r="D2" s="65" t="s">
        <v>0</v>
      </c>
      <c r="E2" s="65" t="s">
        <v>0</v>
      </c>
      <c r="F2" s="65" t="s">
        <v>0</v>
      </c>
      <c r="G2" s="65" t="s">
        <v>0</v>
      </c>
      <c r="H2" s="65" t="s">
        <v>0</v>
      </c>
      <c r="I2" s="65" t="s">
        <v>0</v>
      </c>
      <c r="J2" s="65" t="s">
        <v>0</v>
      </c>
      <c r="K2" s="65" t="s">
        <v>0</v>
      </c>
      <c r="L2" s="65" t="s">
        <v>0</v>
      </c>
      <c r="M2" s="65" t="s">
        <v>0</v>
      </c>
      <c r="N2" s="65" t="s">
        <v>0</v>
      </c>
      <c r="O2" s="65" t="s">
        <v>0</v>
      </c>
      <c r="P2" s="65" t="s">
        <v>0</v>
      </c>
      <c r="Q2" s="65" t="s">
        <v>0</v>
      </c>
    </row>
    <row r="3" spans="1:22" ht="24" x14ac:dyDescent="0.2">
      <c r="A3" s="65" t="s">
        <v>28</v>
      </c>
      <c r="B3" s="65" t="s">
        <v>28</v>
      </c>
      <c r="C3" s="65" t="s">
        <v>28</v>
      </c>
      <c r="D3" s="65" t="s">
        <v>28</v>
      </c>
      <c r="E3" s="65" t="s">
        <v>28</v>
      </c>
      <c r="F3" s="65" t="s">
        <v>28</v>
      </c>
      <c r="G3" s="65" t="s">
        <v>28</v>
      </c>
      <c r="H3" s="65" t="s">
        <v>28</v>
      </c>
      <c r="I3" s="65" t="s">
        <v>28</v>
      </c>
      <c r="J3" s="65" t="s">
        <v>28</v>
      </c>
      <c r="K3" s="65" t="s">
        <v>28</v>
      </c>
      <c r="L3" s="65" t="s">
        <v>28</v>
      </c>
      <c r="M3" s="65" t="s">
        <v>28</v>
      </c>
      <c r="N3" s="65" t="s">
        <v>28</v>
      </c>
      <c r="O3" s="65" t="s">
        <v>28</v>
      </c>
      <c r="P3" s="65" t="s">
        <v>28</v>
      </c>
      <c r="Q3" s="65" t="s">
        <v>28</v>
      </c>
    </row>
    <row r="4" spans="1:22" ht="24" x14ac:dyDescent="0.2">
      <c r="A4" s="65" t="str">
        <f>+سهام!A4</f>
        <v>برای ماه منتهی به 1403/12/30</v>
      </c>
      <c r="B4" s="65" t="s">
        <v>2</v>
      </c>
      <c r="C4" s="65" t="s">
        <v>2</v>
      </c>
      <c r="D4" s="65" t="s">
        <v>2</v>
      </c>
      <c r="E4" s="65" t="s">
        <v>2</v>
      </c>
      <c r="F4" s="65" t="s">
        <v>2</v>
      </c>
      <c r="G4" s="65" t="s">
        <v>2</v>
      </c>
      <c r="H4" s="65" t="s">
        <v>2</v>
      </c>
      <c r="I4" s="65" t="s">
        <v>2</v>
      </c>
      <c r="J4" s="65" t="s">
        <v>2</v>
      </c>
      <c r="K4" s="65" t="s">
        <v>2</v>
      </c>
      <c r="L4" s="65" t="s">
        <v>2</v>
      </c>
      <c r="M4" s="65" t="s">
        <v>2</v>
      </c>
      <c r="N4" s="65" t="s">
        <v>2</v>
      </c>
      <c r="O4" s="65" t="s">
        <v>2</v>
      </c>
      <c r="P4" s="65" t="s">
        <v>2</v>
      </c>
      <c r="Q4" s="65" t="s">
        <v>2</v>
      </c>
    </row>
    <row r="6" spans="1:22" ht="24.75" thickBot="1" x14ac:dyDescent="0.25">
      <c r="A6" s="66" t="s">
        <v>3</v>
      </c>
      <c r="C6" s="67" t="s">
        <v>30</v>
      </c>
      <c r="D6" s="67" t="s">
        <v>30</v>
      </c>
      <c r="E6" s="67" t="s">
        <v>30</v>
      </c>
      <c r="F6" s="67" t="s">
        <v>30</v>
      </c>
      <c r="G6" s="67" t="s">
        <v>30</v>
      </c>
      <c r="H6" s="67" t="s">
        <v>30</v>
      </c>
      <c r="I6" s="67" t="s">
        <v>30</v>
      </c>
      <c r="K6" s="67" t="s">
        <v>31</v>
      </c>
      <c r="L6" s="67" t="s">
        <v>31</v>
      </c>
      <c r="M6" s="67" t="s">
        <v>31</v>
      </c>
      <c r="N6" s="67" t="s">
        <v>31</v>
      </c>
      <c r="O6" s="67" t="s">
        <v>31</v>
      </c>
      <c r="P6" s="67" t="s">
        <v>31</v>
      </c>
      <c r="Q6" s="67" t="s">
        <v>31</v>
      </c>
    </row>
    <row r="7" spans="1:22" ht="24.75" thickBot="1" x14ac:dyDescent="0.25">
      <c r="A7" s="67" t="s">
        <v>3</v>
      </c>
      <c r="C7" s="27" t="s">
        <v>7</v>
      </c>
      <c r="E7" s="27" t="s">
        <v>42</v>
      </c>
      <c r="G7" s="27" t="s">
        <v>43</v>
      </c>
      <c r="I7" s="27" t="s">
        <v>45</v>
      </c>
      <c r="K7" s="27" t="s">
        <v>7</v>
      </c>
      <c r="M7" s="27" t="s">
        <v>42</v>
      </c>
      <c r="O7" s="27" t="s">
        <v>43</v>
      </c>
      <c r="Q7" s="27" t="s">
        <v>45</v>
      </c>
    </row>
    <row r="8" spans="1:22" ht="24" x14ac:dyDescent="0.2">
      <c r="A8" s="28" t="s">
        <v>114</v>
      </c>
      <c r="C8" s="29">
        <v>1005140</v>
      </c>
      <c r="D8" s="29"/>
      <c r="E8" s="29">
        <v>5875057440</v>
      </c>
      <c r="F8" s="29"/>
      <c r="G8" s="29">
        <v>6004948068</v>
      </c>
      <c r="H8" s="29"/>
      <c r="I8" s="29">
        <v>-129890628</v>
      </c>
      <c r="J8" s="29"/>
      <c r="K8" s="29">
        <v>12698177</v>
      </c>
      <c r="L8" s="29"/>
      <c r="M8" s="29">
        <v>90646800194</v>
      </c>
      <c r="N8" s="29"/>
      <c r="O8" s="29">
        <v>75861963293</v>
      </c>
      <c r="P8" s="29"/>
      <c r="Q8" s="29">
        <v>14784836901</v>
      </c>
      <c r="S8" s="30"/>
      <c r="T8" s="29"/>
      <c r="U8" s="29"/>
      <c r="V8" s="29"/>
    </row>
    <row r="9" spans="1:22" ht="24" x14ac:dyDescent="0.2">
      <c r="A9" s="28" t="s">
        <v>115</v>
      </c>
      <c r="C9" s="29">
        <v>352904</v>
      </c>
      <c r="D9" s="29"/>
      <c r="E9" s="29">
        <v>1919036296</v>
      </c>
      <c r="F9" s="29"/>
      <c r="G9" s="29">
        <v>1852174525</v>
      </c>
      <c r="H9" s="29"/>
      <c r="I9" s="29">
        <v>66861771</v>
      </c>
      <c r="J9" s="29"/>
      <c r="K9" s="29">
        <v>1175652</v>
      </c>
      <c r="L9" s="29"/>
      <c r="M9" s="29">
        <v>7122494317</v>
      </c>
      <c r="N9" s="29"/>
      <c r="O9" s="29">
        <v>6170269201</v>
      </c>
      <c r="P9" s="29"/>
      <c r="Q9" s="29">
        <v>952225116</v>
      </c>
      <c r="S9" s="30"/>
      <c r="T9" s="29"/>
      <c r="U9" s="29"/>
      <c r="V9" s="29"/>
    </row>
    <row r="10" spans="1:22" s="32" customFormat="1" ht="24" x14ac:dyDescent="0.2">
      <c r="A10" s="31" t="s">
        <v>73</v>
      </c>
      <c r="C10" s="29">
        <v>862415</v>
      </c>
      <c r="D10" s="29"/>
      <c r="E10" s="29">
        <v>612310886</v>
      </c>
      <c r="F10" s="29"/>
      <c r="G10" s="29">
        <v>784414519</v>
      </c>
      <c r="H10" s="29"/>
      <c r="I10" s="29">
        <v>-172103633</v>
      </c>
      <c r="J10" s="33"/>
      <c r="K10" s="29">
        <v>1519077</v>
      </c>
      <c r="L10" s="29"/>
      <c r="M10" s="29">
        <v>1196526497</v>
      </c>
      <c r="N10" s="29"/>
      <c r="O10" s="29">
        <v>1381685212</v>
      </c>
      <c r="P10" s="29"/>
      <c r="Q10" s="29">
        <v>-185158715</v>
      </c>
      <c r="S10" s="30"/>
      <c r="T10" s="29"/>
      <c r="U10" s="29"/>
      <c r="V10" s="29"/>
    </row>
    <row r="11" spans="1:22" ht="24" x14ac:dyDescent="0.2">
      <c r="A11" s="28" t="s">
        <v>15</v>
      </c>
      <c r="C11" s="29">
        <v>74544</v>
      </c>
      <c r="D11" s="29"/>
      <c r="E11" s="29">
        <v>127937962</v>
      </c>
      <c r="F11" s="29"/>
      <c r="G11" s="29">
        <v>161909509</v>
      </c>
      <c r="H11" s="29"/>
      <c r="I11" s="29">
        <v>-33971547</v>
      </c>
      <c r="J11" s="29"/>
      <c r="K11" s="29">
        <v>22963771</v>
      </c>
      <c r="L11" s="29"/>
      <c r="M11" s="29">
        <v>53213576187</v>
      </c>
      <c r="N11" s="29"/>
      <c r="O11" s="29">
        <v>49877293387</v>
      </c>
      <c r="P11" s="29"/>
      <c r="Q11" s="29">
        <v>3336282800</v>
      </c>
      <c r="S11" s="30"/>
      <c r="T11" s="29"/>
      <c r="U11" s="29"/>
      <c r="V11" s="29"/>
    </row>
    <row r="12" spans="1:22" ht="24" x14ac:dyDescent="0.2">
      <c r="A12" s="28" t="s">
        <v>71</v>
      </c>
      <c r="C12" s="29">
        <v>0</v>
      </c>
      <c r="D12" s="29">
        <v>0</v>
      </c>
      <c r="E12" s="29">
        <v>0</v>
      </c>
      <c r="F12" s="29">
        <v>0</v>
      </c>
      <c r="G12" s="29">
        <v>0</v>
      </c>
      <c r="H12" s="29">
        <v>0</v>
      </c>
      <c r="I12" s="29">
        <v>0</v>
      </c>
      <c r="J12" s="29"/>
      <c r="K12" s="29">
        <v>54579</v>
      </c>
      <c r="L12" s="29"/>
      <c r="M12" s="29">
        <v>734060074</v>
      </c>
      <c r="N12" s="29"/>
      <c r="O12" s="29">
        <v>728304753</v>
      </c>
      <c r="P12" s="29"/>
      <c r="Q12" s="29">
        <v>5755321</v>
      </c>
      <c r="S12" s="30"/>
      <c r="T12" s="29"/>
      <c r="U12" s="29"/>
      <c r="V12" s="29"/>
    </row>
    <row r="13" spans="1:22" ht="24" x14ac:dyDescent="0.2">
      <c r="A13" s="28" t="s">
        <v>116</v>
      </c>
      <c r="C13" s="29">
        <v>0</v>
      </c>
      <c r="D13" s="29">
        <v>0</v>
      </c>
      <c r="E13" s="29">
        <v>0</v>
      </c>
      <c r="F13" s="29">
        <v>0</v>
      </c>
      <c r="G13" s="29">
        <v>0</v>
      </c>
      <c r="H13" s="29">
        <v>0</v>
      </c>
      <c r="I13" s="29">
        <v>0</v>
      </c>
      <c r="J13" s="29"/>
      <c r="K13" s="29">
        <v>14859</v>
      </c>
      <c r="L13" s="29"/>
      <c r="M13" s="29">
        <v>60869603</v>
      </c>
      <c r="N13" s="29"/>
      <c r="O13" s="29">
        <v>53572372</v>
      </c>
      <c r="P13" s="29"/>
      <c r="Q13" s="29">
        <v>7297231</v>
      </c>
      <c r="S13" s="30"/>
      <c r="T13" s="29"/>
      <c r="U13" s="29"/>
      <c r="V13" s="29"/>
    </row>
    <row r="14" spans="1:22" ht="24" x14ac:dyDescent="0.2">
      <c r="A14" s="28" t="s">
        <v>86</v>
      </c>
      <c r="C14" s="29">
        <v>215743</v>
      </c>
      <c r="D14" s="29"/>
      <c r="E14" s="29">
        <v>1664204725</v>
      </c>
      <c r="F14" s="29"/>
      <c r="G14" s="29">
        <v>1658877200</v>
      </c>
      <c r="H14" s="29"/>
      <c r="I14" s="29">
        <v>5327525</v>
      </c>
      <c r="J14" s="29"/>
      <c r="K14" s="29">
        <v>367606</v>
      </c>
      <c r="L14" s="29"/>
      <c r="M14" s="29">
        <v>2988118802</v>
      </c>
      <c r="N14" s="29"/>
      <c r="O14" s="29">
        <v>2814667779</v>
      </c>
      <c r="P14" s="29"/>
      <c r="Q14" s="29">
        <v>173451023</v>
      </c>
      <c r="S14" s="30"/>
      <c r="T14" s="29"/>
      <c r="U14" s="29"/>
      <c r="V14" s="29"/>
    </row>
    <row r="15" spans="1:22" ht="24" x14ac:dyDescent="0.2">
      <c r="A15" s="28" t="s">
        <v>64</v>
      </c>
      <c r="C15" s="29">
        <v>228215</v>
      </c>
      <c r="D15" s="29"/>
      <c r="E15" s="29">
        <v>894724492</v>
      </c>
      <c r="F15" s="29"/>
      <c r="G15" s="29">
        <v>1281907950</v>
      </c>
      <c r="H15" s="29"/>
      <c r="I15" s="29">
        <v>-387183458</v>
      </c>
      <c r="J15" s="29"/>
      <c r="K15" s="29">
        <v>401983</v>
      </c>
      <c r="L15" s="29"/>
      <c r="M15" s="29">
        <v>1787759713</v>
      </c>
      <c r="N15" s="29"/>
      <c r="O15" s="29">
        <v>2257981296</v>
      </c>
      <c r="P15" s="29"/>
      <c r="Q15" s="29">
        <v>-470221583</v>
      </c>
      <c r="S15" s="30"/>
      <c r="T15" s="29"/>
      <c r="U15" s="29"/>
      <c r="V15" s="29"/>
    </row>
    <row r="16" spans="1:22" ht="24" x14ac:dyDescent="0.2">
      <c r="A16" s="28" t="s">
        <v>85</v>
      </c>
      <c r="C16" s="29">
        <v>0</v>
      </c>
      <c r="D16" s="29">
        <v>0</v>
      </c>
      <c r="E16" s="29">
        <v>0</v>
      </c>
      <c r="F16" s="29">
        <v>0</v>
      </c>
      <c r="G16" s="29">
        <v>0</v>
      </c>
      <c r="H16" s="29">
        <v>0</v>
      </c>
      <c r="I16" s="29">
        <v>0</v>
      </c>
      <c r="J16" s="29"/>
      <c r="K16" s="29">
        <v>595000</v>
      </c>
      <c r="L16" s="29"/>
      <c r="M16" s="29">
        <v>17462849244</v>
      </c>
      <c r="N16" s="29"/>
      <c r="O16" s="29">
        <v>11315860478</v>
      </c>
      <c r="P16" s="29"/>
      <c r="Q16" s="29">
        <v>6146988766</v>
      </c>
      <c r="S16" s="30"/>
      <c r="T16" s="29"/>
      <c r="U16" s="29"/>
      <c r="V16" s="29"/>
    </row>
    <row r="17" spans="1:22" ht="24" x14ac:dyDescent="0.2">
      <c r="A17" s="28" t="s">
        <v>17</v>
      </c>
      <c r="C17" s="29">
        <v>0</v>
      </c>
      <c r="D17" s="29">
        <v>0</v>
      </c>
      <c r="E17" s="29">
        <v>0</v>
      </c>
      <c r="F17" s="29">
        <v>0</v>
      </c>
      <c r="G17" s="29">
        <v>0</v>
      </c>
      <c r="H17" s="29">
        <v>0</v>
      </c>
      <c r="I17" s="29">
        <v>0</v>
      </c>
      <c r="J17" s="29"/>
      <c r="K17" s="29">
        <v>250000</v>
      </c>
      <c r="L17" s="29"/>
      <c r="M17" s="29">
        <v>4843274205</v>
      </c>
      <c r="N17" s="29"/>
      <c r="O17" s="29">
        <v>4540323372</v>
      </c>
      <c r="P17" s="29"/>
      <c r="Q17" s="29">
        <v>302950833</v>
      </c>
      <c r="S17" s="30"/>
      <c r="T17" s="29"/>
      <c r="U17" s="29"/>
      <c r="V17" s="29"/>
    </row>
    <row r="18" spans="1:22" ht="24" x14ac:dyDescent="0.2">
      <c r="A18" s="28" t="s">
        <v>70</v>
      </c>
      <c r="C18" s="29">
        <v>0</v>
      </c>
      <c r="D18" s="29">
        <v>0</v>
      </c>
      <c r="E18" s="29">
        <v>0</v>
      </c>
      <c r="F18" s="29">
        <v>0</v>
      </c>
      <c r="G18" s="29">
        <v>0</v>
      </c>
      <c r="H18" s="29">
        <v>0</v>
      </c>
      <c r="I18" s="29">
        <v>0</v>
      </c>
      <c r="J18" s="29"/>
      <c r="K18" s="29">
        <v>51805</v>
      </c>
      <c r="L18" s="29"/>
      <c r="M18" s="29">
        <v>801804564</v>
      </c>
      <c r="N18" s="29"/>
      <c r="O18" s="29">
        <v>738978512</v>
      </c>
      <c r="P18" s="29"/>
      <c r="Q18" s="29">
        <v>62826052</v>
      </c>
      <c r="S18" s="30"/>
      <c r="T18" s="29"/>
      <c r="U18" s="29"/>
      <c r="V18" s="29"/>
    </row>
    <row r="19" spans="1:22" ht="24" x14ac:dyDescent="0.2">
      <c r="A19" s="28" t="s">
        <v>79</v>
      </c>
      <c r="C19" s="29">
        <v>3561030</v>
      </c>
      <c r="D19" s="29"/>
      <c r="E19" s="29">
        <v>6683221769</v>
      </c>
      <c r="F19" s="29"/>
      <c r="G19" s="29">
        <v>6396494224</v>
      </c>
      <c r="H19" s="29"/>
      <c r="I19" s="29">
        <v>286727545</v>
      </c>
      <c r="J19" s="29"/>
      <c r="K19" s="29">
        <v>92615120</v>
      </c>
      <c r="L19" s="29"/>
      <c r="M19" s="29">
        <v>192177810795</v>
      </c>
      <c r="N19" s="29"/>
      <c r="O19" s="29">
        <v>166359756478</v>
      </c>
      <c r="P19" s="29"/>
      <c r="Q19" s="29">
        <v>25818054317</v>
      </c>
      <c r="S19" s="30"/>
      <c r="T19" s="29"/>
      <c r="U19" s="29"/>
      <c r="V19" s="29"/>
    </row>
    <row r="20" spans="1:22" ht="24" x14ac:dyDescent="0.2">
      <c r="A20" s="28" t="s">
        <v>69</v>
      </c>
      <c r="C20" s="29">
        <v>46468788</v>
      </c>
      <c r="D20" s="29"/>
      <c r="E20" s="29">
        <v>181712943150</v>
      </c>
      <c r="F20" s="29"/>
      <c r="G20" s="29">
        <v>159391212150</v>
      </c>
      <c r="H20" s="29"/>
      <c r="I20" s="29">
        <v>22321731000</v>
      </c>
      <c r="J20" s="29"/>
      <c r="K20" s="29">
        <v>113158895</v>
      </c>
      <c r="L20" s="29"/>
      <c r="M20" s="29">
        <v>413807652907</v>
      </c>
      <c r="N20" s="29"/>
      <c r="O20" s="29">
        <v>388104953562</v>
      </c>
      <c r="P20" s="29"/>
      <c r="Q20" s="29">
        <v>25702699345</v>
      </c>
      <c r="S20" s="30"/>
      <c r="T20" s="29"/>
      <c r="U20" s="29"/>
      <c r="V20" s="29"/>
    </row>
    <row r="21" spans="1:22" ht="24" x14ac:dyDescent="0.2">
      <c r="A21" s="28" t="s">
        <v>87</v>
      </c>
      <c r="C21" s="29">
        <v>0</v>
      </c>
      <c r="D21" s="29">
        <v>0</v>
      </c>
      <c r="E21" s="29">
        <v>0</v>
      </c>
      <c r="F21" s="29">
        <v>0</v>
      </c>
      <c r="G21" s="29">
        <v>0</v>
      </c>
      <c r="H21" s="29">
        <v>0</v>
      </c>
      <c r="I21" s="29">
        <v>0</v>
      </c>
      <c r="J21" s="29"/>
      <c r="K21" s="29">
        <v>250000</v>
      </c>
      <c r="L21" s="29"/>
      <c r="M21" s="29">
        <v>2462758908</v>
      </c>
      <c r="N21" s="29"/>
      <c r="O21" s="29">
        <v>1701793825</v>
      </c>
      <c r="P21" s="29"/>
      <c r="Q21" s="29">
        <v>760965083</v>
      </c>
      <c r="S21" s="30"/>
      <c r="T21" s="29"/>
      <c r="U21" s="29"/>
      <c r="V21" s="29"/>
    </row>
    <row r="22" spans="1:22" ht="24" x14ac:dyDescent="0.2">
      <c r="A22" s="28" t="s">
        <v>62</v>
      </c>
      <c r="C22" s="29">
        <v>15483822</v>
      </c>
      <c r="D22" s="29"/>
      <c r="E22" s="29">
        <v>46188185701</v>
      </c>
      <c r="F22" s="29"/>
      <c r="G22" s="29">
        <v>43573883659</v>
      </c>
      <c r="H22" s="29"/>
      <c r="I22" s="29">
        <v>2614302042</v>
      </c>
      <c r="J22" s="29"/>
      <c r="K22" s="29">
        <v>42509111</v>
      </c>
      <c r="L22" s="29"/>
      <c r="M22" s="29">
        <v>123078005887</v>
      </c>
      <c r="N22" s="29"/>
      <c r="O22" s="29">
        <v>119627250671</v>
      </c>
      <c r="P22" s="29"/>
      <c r="Q22" s="29">
        <v>3450755216</v>
      </c>
      <c r="S22" s="30"/>
      <c r="T22" s="29"/>
      <c r="U22" s="29"/>
      <c r="V22" s="29"/>
    </row>
    <row r="23" spans="1:22" ht="24" x14ac:dyDescent="0.2">
      <c r="A23" s="28" t="s">
        <v>65</v>
      </c>
      <c r="C23" s="29">
        <v>1269403</v>
      </c>
      <c r="D23" s="29"/>
      <c r="E23" s="29">
        <v>1659987527</v>
      </c>
      <c r="F23" s="29"/>
      <c r="G23" s="29">
        <v>2470836333</v>
      </c>
      <c r="H23" s="29"/>
      <c r="I23" s="29">
        <v>-810848806</v>
      </c>
      <c r="J23" s="29"/>
      <c r="K23" s="29">
        <v>3232396</v>
      </c>
      <c r="L23" s="29"/>
      <c r="M23" s="29">
        <v>5151897623</v>
      </c>
      <c r="N23" s="29"/>
      <c r="O23" s="29">
        <v>6291714680</v>
      </c>
      <c r="P23" s="29"/>
      <c r="Q23" s="29">
        <v>-1139817057</v>
      </c>
      <c r="S23" s="30"/>
      <c r="T23" s="29"/>
      <c r="U23" s="29"/>
      <c r="V23" s="29"/>
    </row>
    <row r="24" spans="1:22" ht="24" x14ac:dyDescent="0.2">
      <c r="A24" s="28" t="s">
        <v>92</v>
      </c>
      <c r="C24" s="29">
        <v>0</v>
      </c>
      <c r="D24" s="29">
        <v>0</v>
      </c>
      <c r="E24" s="29">
        <v>0</v>
      </c>
      <c r="F24" s="29">
        <v>0</v>
      </c>
      <c r="G24" s="29">
        <v>0</v>
      </c>
      <c r="H24" s="29">
        <v>0</v>
      </c>
      <c r="I24" s="29">
        <v>0</v>
      </c>
      <c r="J24" s="29"/>
      <c r="K24" s="29">
        <v>285750</v>
      </c>
      <c r="L24" s="29"/>
      <c r="M24" s="29">
        <v>15608535966</v>
      </c>
      <c r="N24" s="29"/>
      <c r="O24" s="29">
        <v>12155688098</v>
      </c>
      <c r="P24" s="29"/>
      <c r="Q24" s="29">
        <v>3452847868</v>
      </c>
      <c r="S24" s="30"/>
      <c r="T24" s="29"/>
      <c r="U24" s="29"/>
      <c r="V24" s="29"/>
    </row>
    <row r="25" spans="1:22" ht="24" x14ac:dyDescent="0.2">
      <c r="A25" s="28" t="s">
        <v>94</v>
      </c>
      <c r="C25" s="29">
        <v>0</v>
      </c>
      <c r="D25" s="29">
        <v>0</v>
      </c>
      <c r="E25" s="29">
        <v>0</v>
      </c>
      <c r="F25" s="29">
        <v>0</v>
      </c>
      <c r="G25" s="29">
        <v>0</v>
      </c>
      <c r="H25" s="29">
        <v>0</v>
      </c>
      <c r="I25" s="29">
        <v>0</v>
      </c>
      <c r="J25" s="29"/>
      <c r="K25" s="29">
        <v>245000</v>
      </c>
      <c r="L25" s="29"/>
      <c r="M25" s="29">
        <v>2342876472</v>
      </c>
      <c r="N25" s="29"/>
      <c r="O25" s="29">
        <v>1888458163</v>
      </c>
      <c r="P25" s="29"/>
      <c r="Q25" s="29">
        <v>454418309</v>
      </c>
      <c r="S25" s="30"/>
      <c r="T25" s="29"/>
      <c r="U25" s="29"/>
      <c r="V25" s="29"/>
    </row>
    <row r="26" spans="1:22" ht="24" x14ac:dyDescent="0.2">
      <c r="A26" s="28" t="s">
        <v>89</v>
      </c>
      <c r="C26" s="29">
        <v>0</v>
      </c>
      <c r="D26" s="29">
        <v>0</v>
      </c>
      <c r="E26" s="29">
        <v>0</v>
      </c>
      <c r="F26" s="29">
        <v>0</v>
      </c>
      <c r="G26" s="29">
        <v>0</v>
      </c>
      <c r="H26" s="29">
        <v>0</v>
      </c>
      <c r="I26" s="29">
        <v>0</v>
      </c>
      <c r="J26" s="29"/>
      <c r="K26" s="29">
        <v>450000</v>
      </c>
      <c r="L26" s="29"/>
      <c r="M26" s="29">
        <v>4824373203</v>
      </c>
      <c r="N26" s="29"/>
      <c r="O26" s="29">
        <v>2031793193</v>
      </c>
      <c r="P26" s="29"/>
      <c r="Q26" s="29">
        <v>2792580010</v>
      </c>
      <c r="S26" s="30"/>
      <c r="T26" s="29"/>
      <c r="U26" s="29"/>
      <c r="V26" s="29"/>
    </row>
    <row r="27" spans="1:22" ht="24" x14ac:dyDescent="0.2">
      <c r="A27" s="28" t="s">
        <v>113</v>
      </c>
      <c r="C27" s="29">
        <v>0</v>
      </c>
      <c r="D27" s="29">
        <v>0</v>
      </c>
      <c r="E27" s="29">
        <v>0</v>
      </c>
      <c r="F27" s="29">
        <v>0</v>
      </c>
      <c r="G27" s="29">
        <v>0</v>
      </c>
      <c r="H27" s="29">
        <v>0</v>
      </c>
      <c r="I27" s="29">
        <v>0</v>
      </c>
      <c r="J27" s="29"/>
      <c r="K27" s="29">
        <v>3472898</v>
      </c>
      <c r="L27" s="29"/>
      <c r="M27" s="29">
        <v>19104657373</v>
      </c>
      <c r="N27" s="29"/>
      <c r="O27" s="29">
        <v>14154160459</v>
      </c>
      <c r="P27" s="29"/>
      <c r="Q27" s="29">
        <v>4950496914</v>
      </c>
      <c r="S27" s="30"/>
      <c r="T27" s="29"/>
      <c r="U27" s="29"/>
      <c r="V27" s="29"/>
    </row>
    <row r="28" spans="1:22" ht="24" x14ac:dyDescent="0.2">
      <c r="A28" s="28" t="s">
        <v>72</v>
      </c>
      <c r="C28" s="29">
        <v>223431</v>
      </c>
      <c r="D28" s="29"/>
      <c r="E28" s="29">
        <v>1192685523</v>
      </c>
      <c r="F28" s="29"/>
      <c r="G28" s="29">
        <v>1341994469</v>
      </c>
      <c r="H28" s="29"/>
      <c r="I28" s="29">
        <v>-149308946</v>
      </c>
      <c r="J28" s="29"/>
      <c r="K28" s="29">
        <v>223431</v>
      </c>
      <c r="L28" s="29"/>
      <c r="M28" s="29">
        <v>1192685523</v>
      </c>
      <c r="N28" s="29"/>
      <c r="O28" s="29">
        <v>1341994469</v>
      </c>
      <c r="P28" s="29"/>
      <c r="Q28" s="29">
        <v>-149308946</v>
      </c>
      <c r="S28" s="30"/>
      <c r="T28" s="29"/>
      <c r="U28" s="29"/>
      <c r="V28" s="29"/>
    </row>
    <row r="29" spans="1:22" ht="24" x14ac:dyDescent="0.2">
      <c r="A29" s="28" t="s">
        <v>75</v>
      </c>
      <c r="C29" s="29">
        <v>569600</v>
      </c>
      <c r="D29" s="29"/>
      <c r="E29" s="29">
        <v>3017904003</v>
      </c>
      <c r="F29" s="29"/>
      <c r="G29" s="29">
        <v>3313429884</v>
      </c>
      <c r="H29" s="29"/>
      <c r="I29" s="29">
        <v>-295525881</v>
      </c>
      <c r="J29" s="29"/>
      <c r="K29" s="29">
        <v>569600</v>
      </c>
      <c r="L29" s="29"/>
      <c r="M29" s="29">
        <v>3017904003</v>
      </c>
      <c r="N29" s="29"/>
      <c r="O29" s="29">
        <v>3313429884</v>
      </c>
      <c r="P29" s="29"/>
      <c r="Q29" s="29">
        <v>-295525881</v>
      </c>
      <c r="S29" s="30"/>
      <c r="T29" s="29"/>
      <c r="U29" s="29"/>
      <c r="V29" s="29"/>
    </row>
    <row r="30" spans="1:22" ht="24" x14ac:dyDescent="0.2">
      <c r="A30" s="28" t="s">
        <v>59</v>
      </c>
      <c r="C30" s="29">
        <v>6295142</v>
      </c>
      <c r="D30" s="29"/>
      <c r="E30" s="29">
        <v>4687359459</v>
      </c>
      <c r="F30" s="29"/>
      <c r="G30" s="29">
        <v>6057447754</v>
      </c>
      <c r="H30" s="29"/>
      <c r="I30" s="29">
        <v>-1370088295</v>
      </c>
      <c r="J30" s="29"/>
      <c r="K30" s="29">
        <v>6295142</v>
      </c>
      <c r="L30" s="29"/>
      <c r="M30" s="29">
        <v>4687359459</v>
      </c>
      <c r="N30" s="29"/>
      <c r="O30" s="29">
        <v>6057447754</v>
      </c>
      <c r="P30" s="29"/>
      <c r="Q30" s="29">
        <v>-1370088295</v>
      </c>
      <c r="S30" s="30"/>
      <c r="T30" s="29"/>
      <c r="U30" s="29"/>
      <c r="V30" s="29"/>
    </row>
    <row r="31" spans="1:22" ht="24" x14ac:dyDescent="0.2">
      <c r="A31" s="28" t="s">
        <v>58</v>
      </c>
      <c r="C31" s="29">
        <v>108241</v>
      </c>
      <c r="D31" s="29"/>
      <c r="E31" s="29">
        <v>1400912504</v>
      </c>
      <c r="F31" s="29"/>
      <c r="G31" s="29">
        <v>1808705000</v>
      </c>
      <c r="H31" s="29"/>
      <c r="I31" s="29">
        <v>-407792496</v>
      </c>
      <c r="J31" s="29"/>
      <c r="K31" s="29">
        <v>108241</v>
      </c>
      <c r="L31" s="29"/>
      <c r="M31" s="29">
        <v>1400912504</v>
      </c>
      <c r="N31" s="29"/>
      <c r="O31" s="29">
        <v>1808705000</v>
      </c>
      <c r="P31" s="29"/>
      <c r="Q31" s="29">
        <v>-407792496</v>
      </c>
      <c r="S31" s="30"/>
      <c r="T31" s="29"/>
      <c r="U31" s="29"/>
      <c r="V31" s="29"/>
    </row>
    <row r="32" spans="1:22" ht="24" x14ac:dyDescent="0.2">
      <c r="A32" s="28" t="s">
        <v>61</v>
      </c>
      <c r="C32" s="29">
        <v>116685</v>
      </c>
      <c r="D32" s="29"/>
      <c r="E32" s="29">
        <v>938364964</v>
      </c>
      <c r="F32" s="29"/>
      <c r="G32" s="29">
        <v>1110366139</v>
      </c>
      <c r="H32" s="29"/>
      <c r="I32" s="29">
        <v>-172001175</v>
      </c>
      <c r="J32" s="29"/>
      <c r="K32" s="29">
        <v>116685</v>
      </c>
      <c r="L32" s="29"/>
      <c r="M32" s="29">
        <v>938364964</v>
      </c>
      <c r="N32" s="29"/>
      <c r="O32" s="29">
        <v>1110366139</v>
      </c>
      <c r="P32" s="29"/>
      <c r="Q32" s="29">
        <v>-172001175</v>
      </c>
      <c r="S32" s="30"/>
      <c r="T32" s="29"/>
      <c r="U32" s="29"/>
      <c r="V32" s="29"/>
    </row>
    <row r="33" spans="1:22" ht="24" x14ac:dyDescent="0.2">
      <c r="A33" s="28" t="s">
        <v>66</v>
      </c>
      <c r="C33" s="29">
        <v>288947</v>
      </c>
      <c r="D33" s="29"/>
      <c r="E33" s="29">
        <v>1267337856</v>
      </c>
      <c r="F33" s="29"/>
      <c r="G33" s="29">
        <v>1693934809</v>
      </c>
      <c r="H33" s="29"/>
      <c r="I33" s="29">
        <v>-426596953</v>
      </c>
      <c r="J33" s="29"/>
      <c r="K33" s="29">
        <v>288947</v>
      </c>
      <c r="L33" s="29"/>
      <c r="M33" s="29">
        <v>1267337856</v>
      </c>
      <c r="N33" s="29"/>
      <c r="O33" s="29">
        <v>1693934809</v>
      </c>
      <c r="P33" s="29"/>
      <c r="Q33" s="29">
        <v>-426596953</v>
      </c>
      <c r="S33" s="30"/>
      <c r="T33" s="29"/>
      <c r="U33" s="29"/>
      <c r="V33" s="29"/>
    </row>
    <row r="34" spans="1:22" ht="24" x14ac:dyDescent="0.2">
      <c r="A34" s="28" t="s">
        <v>63</v>
      </c>
      <c r="C34" s="29">
        <v>30509</v>
      </c>
      <c r="D34" s="29"/>
      <c r="E34" s="29">
        <v>403961957</v>
      </c>
      <c r="F34" s="29"/>
      <c r="G34" s="29">
        <v>506548757</v>
      </c>
      <c r="H34" s="29"/>
      <c r="I34" s="29">
        <v>-102586800</v>
      </c>
      <c r="J34" s="29"/>
      <c r="K34" s="29">
        <v>30509</v>
      </c>
      <c r="L34" s="29"/>
      <c r="M34" s="29">
        <v>403961957</v>
      </c>
      <c r="N34" s="29"/>
      <c r="O34" s="29">
        <v>506548757</v>
      </c>
      <c r="P34" s="29"/>
      <c r="Q34" s="29">
        <v>-102586800</v>
      </c>
      <c r="S34" s="30"/>
      <c r="T34" s="29"/>
      <c r="U34" s="29"/>
      <c r="V34" s="29"/>
    </row>
    <row r="35" spans="1:22" ht="24" x14ac:dyDescent="0.2">
      <c r="A35" s="28" t="s">
        <v>96</v>
      </c>
      <c r="C35" s="29">
        <v>1500000</v>
      </c>
      <c r="D35" s="29"/>
      <c r="E35" s="29">
        <v>5355941441</v>
      </c>
      <c r="F35" s="29"/>
      <c r="G35" s="29">
        <v>4055178763</v>
      </c>
      <c r="H35" s="29"/>
      <c r="I35" s="29">
        <v>1300762678</v>
      </c>
      <c r="J35" s="29"/>
      <c r="K35" s="29">
        <v>1500000</v>
      </c>
      <c r="L35" s="29"/>
      <c r="M35" s="29">
        <v>5355941441</v>
      </c>
      <c r="N35" s="29"/>
      <c r="O35" s="29">
        <v>4055178763</v>
      </c>
      <c r="P35" s="29"/>
      <c r="Q35" s="29">
        <v>1300762678</v>
      </c>
      <c r="S35" s="30"/>
      <c r="T35" s="29"/>
      <c r="U35" s="29"/>
      <c r="V35" s="29"/>
    </row>
    <row r="36" spans="1:22" ht="24" x14ac:dyDescent="0.2">
      <c r="A36" s="28" t="s">
        <v>88</v>
      </c>
      <c r="C36" s="29">
        <v>0</v>
      </c>
      <c r="D36" s="29">
        <v>0</v>
      </c>
      <c r="E36" s="29">
        <v>0</v>
      </c>
      <c r="F36" s="29">
        <v>0</v>
      </c>
      <c r="G36" s="29">
        <v>0</v>
      </c>
      <c r="H36" s="29">
        <v>0</v>
      </c>
      <c r="I36" s="29">
        <v>0</v>
      </c>
      <c r="J36" s="29"/>
      <c r="K36" s="29">
        <v>800000</v>
      </c>
      <c r="L36" s="29"/>
      <c r="M36" s="29">
        <v>14696035280</v>
      </c>
      <c r="N36" s="29"/>
      <c r="O36" s="29">
        <v>10970752407</v>
      </c>
      <c r="P36" s="29"/>
      <c r="Q36" s="29">
        <v>3725282873</v>
      </c>
      <c r="S36" s="30"/>
      <c r="T36" s="29"/>
      <c r="U36" s="29"/>
      <c r="V36" s="29"/>
    </row>
    <row r="37" spans="1:22" ht="24" x14ac:dyDescent="0.2">
      <c r="A37" s="28" t="s">
        <v>77</v>
      </c>
      <c r="C37" s="29">
        <v>1514002</v>
      </c>
      <c r="D37" s="29"/>
      <c r="E37" s="29">
        <v>6522642831</v>
      </c>
      <c r="F37" s="29"/>
      <c r="G37" s="29">
        <v>6357093412</v>
      </c>
      <c r="H37" s="29"/>
      <c r="I37" s="29">
        <v>165549419</v>
      </c>
      <c r="J37" s="29"/>
      <c r="K37" s="29">
        <v>3855241</v>
      </c>
      <c r="L37" s="29"/>
      <c r="M37" s="29">
        <v>17643334475</v>
      </c>
      <c r="N37" s="29"/>
      <c r="O37" s="29">
        <v>16187645056</v>
      </c>
      <c r="P37" s="29"/>
      <c r="Q37" s="29">
        <v>1455689419</v>
      </c>
      <c r="S37" s="30"/>
      <c r="T37" s="29"/>
      <c r="U37" s="29"/>
      <c r="V37" s="29"/>
    </row>
    <row r="38" spans="1:22" ht="24" x14ac:dyDescent="0.2">
      <c r="A38" s="28" t="s">
        <v>74</v>
      </c>
      <c r="C38" s="29">
        <v>1185296</v>
      </c>
      <c r="D38" s="29"/>
      <c r="E38" s="29">
        <v>4015531588</v>
      </c>
      <c r="F38" s="29"/>
      <c r="G38" s="29">
        <v>4983167644</v>
      </c>
      <c r="H38" s="29"/>
      <c r="I38" s="29">
        <v>-967636056</v>
      </c>
      <c r="J38" s="29"/>
      <c r="K38" s="29">
        <v>4185296</v>
      </c>
      <c r="L38" s="29"/>
      <c r="M38" s="29">
        <v>16146917835</v>
      </c>
      <c r="N38" s="29"/>
      <c r="O38" s="29">
        <v>17595631475</v>
      </c>
      <c r="P38" s="29"/>
      <c r="Q38" s="29">
        <v>-1448713640</v>
      </c>
      <c r="S38" s="30"/>
      <c r="T38" s="29"/>
      <c r="U38" s="29"/>
      <c r="V38" s="29"/>
    </row>
    <row r="39" spans="1:22" ht="24" x14ac:dyDescent="0.2">
      <c r="A39" s="28" t="s">
        <v>68</v>
      </c>
      <c r="C39" s="29">
        <v>0</v>
      </c>
      <c r="D39" s="29">
        <v>0</v>
      </c>
      <c r="E39" s="29">
        <v>0</v>
      </c>
      <c r="F39" s="29">
        <v>0</v>
      </c>
      <c r="G39" s="29">
        <v>0</v>
      </c>
      <c r="H39" s="29">
        <v>0</v>
      </c>
      <c r="I39" s="29">
        <v>0</v>
      </c>
      <c r="J39" s="29"/>
      <c r="K39" s="29">
        <v>862279</v>
      </c>
      <c r="L39" s="29"/>
      <c r="M39" s="29">
        <v>3320383691</v>
      </c>
      <c r="N39" s="29"/>
      <c r="O39" s="29">
        <v>3477567426</v>
      </c>
      <c r="P39" s="29"/>
      <c r="Q39" s="29">
        <v>-157183735</v>
      </c>
      <c r="S39" s="30"/>
      <c r="T39" s="29"/>
      <c r="U39" s="29"/>
      <c r="V39" s="29"/>
    </row>
    <row r="40" spans="1:22" ht="24" x14ac:dyDescent="0.2">
      <c r="A40" s="28" t="s">
        <v>95</v>
      </c>
      <c r="C40" s="29">
        <v>185225</v>
      </c>
      <c r="D40" s="29"/>
      <c r="E40" s="29">
        <v>646357826</v>
      </c>
      <c r="F40" s="29"/>
      <c r="G40" s="29">
        <v>611982902</v>
      </c>
      <c r="H40" s="29"/>
      <c r="I40" s="29">
        <v>34374924</v>
      </c>
      <c r="J40" s="29"/>
      <c r="K40" s="29">
        <v>900000</v>
      </c>
      <c r="L40" s="29"/>
      <c r="M40" s="29">
        <v>3783671848</v>
      </c>
      <c r="N40" s="29"/>
      <c r="O40" s="29">
        <v>2973597577</v>
      </c>
      <c r="P40" s="29"/>
      <c r="Q40" s="29">
        <v>810074271</v>
      </c>
      <c r="S40" s="30"/>
      <c r="T40" s="29"/>
      <c r="U40" s="29"/>
      <c r="V40" s="29"/>
    </row>
    <row r="41" spans="1:22" ht="24" x14ac:dyDescent="0.2">
      <c r="A41" s="28" t="s">
        <v>104</v>
      </c>
      <c r="C41" s="29">
        <v>0</v>
      </c>
      <c r="D41" s="29">
        <v>0</v>
      </c>
      <c r="E41" s="29">
        <v>0</v>
      </c>
      <c r="F41" s="29">
        <v>0</v>
      </c>
      <c r="G41" s="29">
        <v>0</v>
      </c>
      <c r="H41" s="29">
        <v>0</v>
      </c>
      <c r="I41" s="29">
        <v>0</v>
      </c>
      <c r="J41" s="29"/>
      <c r="K41" s="29">
        <v>145326</v>
      </c>
      <c r="L41" s="29"/>
      <c r="M41" s="29">
        <v>252666228</v>
      </c>
      <c r="N41" s="29"/>
      <c r="O41" s="29">
        <v>240819742</v>
      </c>
      <c r="P41" s="29"/>
      <c r="Q41" s="29">
        <v>11846486</v>
      </c>
      <c r="S41" s="30"/>
      <c r="T41" s="29"/>
      <c r="U41" s="29"/>
      <c r="V41" s="29"/>
    </row>
    <row r="42" spans="1:22" ht="24" x14ac:dyDescent="0.2">
      <c r="A42" s="28" t="s">
        <v>80</v>
      </c>
      <c r="C42" s="29">
        <v>3154058</v>
      </c>
      <c r="D42" s="29"/>
      <c r="E42" s="29">
        <v>4605741607</v>
      </c>
      <c r="F42" s="29"/>
      <c r="G42" s="29">
        <v>5467872472</v>
      </c>
      <c r="H42" s="29"/>
      <c r="I42" s="29">
        <v>-862130865</v>
      </c>
      <c r="J42" s="29"/>
      <c r="K42" s="29">
        <v>6058921</v>
      </c>
      <c r="L42" s="29"/>
      <c r="M42" s="29">
        <v>12618132342</v>
      </c>
      <c r="N42" s="29"/>
      <c r="O42" s="29">
        <v>13923343746</v>
      </c>
      <c r="P42" s="29"/>
      <c r="Q42" s="29">
        <v>-1305211404</v>
      </c>
      <c r="S42" s="30"/>
      <c r="T42" s="29"/>
      <c r="U42" s="29"/>
      <c r="V42" s="29"/>
    </row>
    <row r="43" spans="1:22" ht="24.75" thickBot="1" x14ac:dyDescent="0.25">
      <c r="A43" s="28" t="s">
        <v>60</v>
      </c>
      <c r="C43" s="29">
        <v>6237517</v>
      </c>
      <c r="D43" s="29"/>
      <c r="E43" s="29">
        <v>7814167399</v>
      </c>
      <c r="F43" s="29"/>
      <c r="G43" s="29">
        <v>9939247227</v>
      </c>
      <c r="H43" s="29"/>
      <c r="I43" s="29">
        <v>-2125079828</v>
      </c>
      <c r="J43" s="29"/>
      <c r="K43" s="29">
        <v>44483162</v>
      </c>
      <c r="L43" s="29"/>
      <c r="M43" s="29">
        <v>69674745098</v>
      </c>
      <c r="N43" s="29"/>
      <c r="O43" s="29">
        <v>70882235577</v>
      </c>
      <c r="P43" s="29"/>
      <c r="Q43" s="29">
        <v>-1207490479</v>
      </c>
      <c r="S43" s="30"/>
      <c r="T43" s="29"/>
      <c r="U43" s="29"/>
      <c r="V43" s="29"/>
    </row>
    <row r="44" spans="1:22" s="34" customFormat="1" ht="24.75" thickBot="1" x14ac:dyDescent="0.25">
      <c r="A44" s="34" t="s">
        <v>18</v>
      </c>
      <c r="C44" s="34" t="s">
        <v>18</v>
      </c>
      <c r="E44" s="35">
        <f>SUM(E8:E43)</f>
        <v>289206518906</v>
      </c>
      <c r="G44" s="35">
        <f>SUM(G8:G43)</f>
        <v>270823627369</v>
      </c>
      <c r="I44" s="35">
        <f>SUM(I8:I43)</f>
        <v>18382891537</v>
      </c>
      <c r="K44" s="34" t="s">
        <v>18</v>
      </c>
      <c r="M44" s="35">
        <f>SUM(M8:M43)</f>
        <v>1115817057038</v>
      </c>
      <c r="O44" s="35">
        <f>SUM(O8:O43)</f>
        <v>1024195667365</v>
      </c>
      <c r="Q44" s="36">
        <f>SUM(Q8:Q43)</f>
        <v>91621389673</v>
      </c>
      <c r="S44" s="37"/>
      <c r="T44" s="38"/>
      <c r="U44" s="38"/>
    </row>
    <row r="45" spans="1:22" ht="23.25" thickTop="1" x14ac:dyDescent="0.2"/>
  </sheetData>
  <mergeCells count="6">
    <mergeCell ref="A2:Q2"/>
    <mergeCell ref="A3:Q3"/>
    <mergeCell ref="A4:Q4"/>
    <mergeCell ref="A6:A7"/>
    <mergeCell ref="C6:I6"/>
    <mergeCell ref="K6:Q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سهام</vt:lpstr>
      <vt:lpstr>سپرده</vt:lpstr>
      <vt:lpstr>درآمدها</vt:lpstr>
      <vt:lpstr>درآمد سرمایه‌گذاری در سهام</vt:lpstr>
      <vt:lpstr>درآمد سپرده بانکی</vt:lpstr>
      <vt:lpstr>سایر درآمدها</vt:lpstr>
      <vt:lpstr>درآمد سود سهام</vt:lpstr>
      <vt:lpstr>سود سپرده بانکی</vt:lpstr>
      <vt:lpstr>درآمد ناشی از فروش</vt:lpstr>
      <vt:lpstr>درآمد ناشی از تغییر قیمت اوراق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Pirzadeh, Keyvan</dc:creator>
  <cp:lastModifiedBy>Pirzadeh, Keyvan</cp:lastModifiedBy>
  <dcterms:created xsi:type="dcterms:W3CDTF">2024-12-24T13:35:10Z</dcterms:created>
  <dcterms:modified xsi:type="dcterms:W3CDTF">2025-03-26T10:38:11Z</dcterms:modified>
</cp:coreProperties>
</file>