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بخشی\"/>
    </mc:Choice>
  </mc:AlternateContent>
  <xr:revisionPtr revIDLastSave="0" documentId="13_ncr:1_{7E3EF616-7EDD-431A-B914-27F1877A4A8A}" xr6:coauthVersionLast="47" xr6:coauthVersionMax="47" xr10:uidLastSave="{00000000-0000-0000-0000-000000000000}"/>
  <bookViews>
    <workbookView xWindow="-120" yWindow="-120" windowWidth="29040" windowHeight="15720" tabRatio="798" activeTab="7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فروش'!$K$6:$Q$48</definedName>
    <definedName name="_xlnm._FilterDatabase" localSheetId="0" hidden="1">سهام!$A$6:$A$52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" l="1"/>
  <c r="K52" i="1"/>
  <c r="AA50" i="1"/>
  <c r="AA51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W52" i="1"/>
  <c r="Y52" i="1"/>
  <c r="E8" i="10"/>
  <c r="E7" i="10"/>
  <c r="C8" i="10"/>
  <c r="C7" i="10"/>
  <c r="S52" i="7"/>
  <c r="S53" i="7"/>
  <c r="Q53" i="7"/>
  <c r="O53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8" i="7"/>
  <c r="M53" i="7"/>
  <c r="C53" i="7"/>
  <c r="I51" i="5"/>
  <c r="AA9" i="1" l="1"/>
  <c r="I53" i="7"/>
  <c r="G53" i="7"/>
  <c r="E53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8" i="5"/>
  <c r="Q51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S9" i="4"/>
  <c r="S10" i="4"/>
  <c r="M9" i="4"/>
  <c r="M8" i="4"/>
  <c r="E52" i="1"/>
  <c r="G52" i="1"/>
  <c r="U52" i="1"/>
  <c r="Q11" i="4"/>
  <c r="S8" i="4"/>
  <c r="M10" i="4"/>
  <c r="K11" i="4"/>
  <c r="M9" i="3"/>
  <c r="I9" i="8" s="1"/>
  <c r="M8" i="3"/>
  <c r="I8" i="8" s="1"/>
  <c r="I10" i="3"/>
  <c r="U53" i="7" l="1"/>
  <c r="M11" i="4"/>
  <c r="O11" i="4"/>
  <c r="S11" i="4"/>
  <c r="I11" i="4"/>
  <c r="M51" i="5"/>
  <c r="A4" i="2"/>
  <c r="G9" i="3"/>
  <c r="E9" i="8" s="1"/>
  <c r="E10" i="8" s="1"/>
  <c r="G9" i="8" s="1"/>
  <c r="G8" i="3"/>
  <c r="E8" i="8" s="1"/>
  <c r="I9" i="2"/>
  <c r="I8" i="2"/>
  <c r="A4" i="5"/>
  <c r="A4" i="6"/>
  <c r="A4" i="3"/>
  <c r="A4" i="4"/>
  <c r="A4" i="9"/>
  <c r="A4" i="8"/>
  <c r="A4" i="7"/>
  <c r="A4" i="10"/>
  <c r="A2" i="5"/>
  <c r="A2" i="6"/>
  <c r="A2" i="3"/>
  <c r="A2" i="4"/>
  <c r="A2" i="9"/>
  <c r="A2" i="8"/>
  <c r="A2" i="7"/>
  <c r="A2" i="10"/>
  <c r="A2" i="2"/>
  <c r="M10" i="3"/>
  <c r="K10" i="3"/>
  <c r="E10" i="3"/>
  <c r="C10" i="3"/>
  <c r="I10" i="8"/>
  <c r="K8" i="8" s="1"/>
  <c r="E10" i="2"/>
  <c r="K53" i="7" l="1"/>
  <c r="I10" i="2"/>
  <c r="G51" i="5"/>
  <c r="O51" i="5"/>
  <c r="O48" i="6"/>
  <c r="M48" i="6"/>
  <c r="Q48" i="6"/>
  <c r="G48" i="6"/>
  <c r="I48" i="6"/>
  <c r="G9" i="10"/>
  <c r="G10" i="3"/>
  <c r="K9" i="8"/>
  <c r="K10" i="8" s="1"/>
  <c r="G8" i="8"/>
  <c r="G10" i="8" s="1"/>
  <c r="R15" i="4"/>
  <c r="E9" i="9"/>
  <c r="C9" i="9"/>
  <c r="G10" i="2"/>
  <c r="C10" i="2"/>
  <c r="E51" i="5" l="1"/>
  <c r="E48" i="6"/>
  <c r="K10" i="2"/>
  <c r="C9" i="10" l="1"/>
  <c r="E9" i="10" l="1"/>
</calcChain>
</file>

<file path=xl/sharedStrings.xml><?xml version="1.0" encoding="utf-8"?>
<sst xmlns="http://schemas.openxmlformats.org/spreadsheetml/2006/main" count="836" uniqueCount="120">
  <si>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</si>
  <si>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</si>
  <si>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</si>
  <si>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</si>
  <si>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</si>
  <si>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</si>
  <si>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</si>
  <si>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</si>
  <si>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</si>
  <si>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</si>
  <si>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</si>
  <si>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</si>
  <si>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</si>
  <si>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</si>
  <si>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</si>
  <si>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</si>
  <si>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</si>
  <si>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</si>
  <si>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</si>
  <si>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</si>
  <si>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</si>
  <si>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</si>
  <si>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</si>
  <si>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</si>
  <si>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</si>
  <si>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</si>
  <si>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</si>
  <si>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</si>
  <si>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</si>
  <si>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</si>
  <si>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</si>
  <si>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</si>
  <si>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</si>
  <si>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</si>
  <si>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</si>
  <si>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</si>
  <si>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</si>
  <si>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</si>
  <si>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</si>
  <si>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</si>
  <si>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</si>
  <si>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</si>
  <si>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</si>
  <si>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</si>
  <si>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</si>
  <si>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</si>
  <si>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</si>
  <si>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</si>
  <si>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</si>
  <si>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</si>
  <si>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</si>
  <si>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</si>
  <si>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</si>
  <si>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</si>
  <si>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</si>
  <si>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</si>
  <si>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</si>
  <si>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</si>
  <si>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</si>
  <si>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</si>
  <si>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</si>
  <si>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</si>
  <si>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</si>
  <si>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</si>
  <si>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</si>
  <si>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</si>
  <si>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</si>
  <si>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</si>
  <si>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</si>
  <si>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</si>
  <si>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</si>
  <si>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</si>
  <si>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</si>
  <si>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</si>
  <si>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</si>
  <si>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100910810707075653</t>
  </si>
  <si>
    <t>207-8100-16555555-2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</si>
  <si>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</si>
  <si>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</si>
  <si>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</si>
  <si>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</si>
  <si>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</si>
  <si>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</si>
  <si>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</si>
  <si>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سرمایه‌گذاری‌ رنا(هلدینگ‌)</t>
  </si>
  <si>
    <t>توسعه نیشکر و صنایع جانبی</t>
  </si>
  <si>
    <t>1403/11/30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</si>
  <si>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</si>
  <si>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</si>
  <si>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</si>
  <si>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</si>
  <si>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ایران  خودرو</t>
  </si>
  <si>
    <t>داروسازی  کوثر</t>
  </si>
  <si>
    <t>ریخته گری  تراکتورسازی  ایران</t>
  </si>
  <si>
    <t>سرمایه گذاری  سایپا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</si>
  <si>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</si>
  <si>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</si>
  <si>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</si>
  <si>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</si>
  <si>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</si>
  <si>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1403/12/30</t>
  </si>
  <si>
    <t>-</t>
  </si>
  <si>
    <t>1403/12/20</t>
  </si>
  <si>
    <t>1403/12/22</t>
  </si>
  <si>
    <t>سرمایه گذاری سایپا</t>
  </si>
  <si>
    <t>ریخته گری تراکتورسازی ایران</t>
  </si>
  <si>
    <t>برای ماه منتهی به 1404/01/31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</si>
  <si>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</si>
  <si>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</si>
  <si>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</si>
  <si>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</si>
  <si>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فنرسازی خاور</t>
  </si>
  <si>
    <t>گسترش سرمایه گذاری ایران خودرو</t>
  </si>
  <si>
    <t>نفت  بهران</t>
  </si>
  <si>
    <t>1401/01/31</t>
  </si>
  <si>
    <t>لیزینگ رایان سایپا</t>
  </si>
  <si>
    <t>لنت ترمزایران</t>
  </si>
  <si>
    <t>ایران خودرو</t>
  </si>
  <si>
    <t>نفت بهران</t>
  </si>
  <si>
    <t>داروسازی کوثر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</si>
</sst>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B53"/>
  <sheetViews>
    <sheetView rightToLeft="1" tabSelected="1" zoomScale="70" zoomScaleNormal="70" workbookViewId="0">
      <selection activeCell="I16" sqref="I1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3.375" style="2" bestFit="1" customWidth="1"/>
    <col min="28" max="16384" width="9" style="2"/>
  </cols>
  <sheetData>
    <row r="2" spans="1:27" ht="26.25" x14ac:dyDescent="0.2">
      <c r="A2" s="54" t="s">
        <v>77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  <c r="V2" s="54" t="s">
        <v>0</v>
      </c>
      <c r="W2" s="54" t="s">
        <v>0</v>
      </c>
      <c r="X2" s="54" t="s">
        <v>0</v>
      </c>
      <c r="Y2" s="54" t="s">
        <v>0</v>
      </c>
    </row>
    <row r="3" spans="1:27" ht="26.25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</row>
    <row r="4" spans="1:27" ht="26.25" x14ac:dyDescent="0.2">
      <c r="A4" s="54" t="s">
        <v>106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  <c r="V4" s="54" t="s">
        <v>2</v>
      </c>
      <c r="W4" s="54" t="s">
        <v>2</v>
      </c>
      <c r="X4" s="54" t="s">
        <v>2</v>
      </c>
      <c r="Y4" s="54" t="s">
        <v>2</v>
      </c>
    </row>
    <row r="6" spans="1:27" ht="27" thickBot="1" x14ac:dyDescent="0.25">
      <c r="A6" s="55" t="s">
        <v>3</v>
      </c>
      <c r="C6" s="55" t="s">
        <v>86</v>
      </c>
      <c r="D6" s="55" t="s">
        <v>4</v>
      </c>
      <c r="E6" s="55" t="s">
        <v>4</v>
      </c>
      <c r="F6" s="55" t="s">
        <v>4</v>
      </c>
      <c r="G6" s="55" t="s">
        <v>4</v>
      </c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Q6" s="55" t="s">
        <v>100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7" ht="27" thickBot="1" x14ac:dyDescent="0.25">
      <c r="A7" s="55" t="s">
        <v>3</v>
      </c>
      <c r="C7" s="55" t="s">
        <v>7</v>
      </c>
      <c r="E7" s="55" t="s">
        <v>8</v>
      </c>
      <c r="G7" s="55" t="s">
        <v>9</v>
      </c>
      <c r="I7" s="55" t="s">
        <v>10</v>
      </c>
      <c r="J7" s="55" t="s">
        <v>10</v>
      </c>
      <c r="K7" s="55" t="s">
        <v>10</v>
      </c>
      <c r="M7" s="55" t="s">
        <v>11</v>
      </c>
      <c r="N7" s="55" t="s">
        <v>11</v>
      </c>
      <c r="O7" s="55" t="s">
        <v>11</v>
      </c>
      <c r="Q7" s="55" t="s">
        <v>7</v>
      </c>
      <c r="S7" s="55" t="s">
        <v>12</v>
      </c>
      <c r="U7" s="55" t="s">
        <v>8</v>
      </c>
      <c r="W7" s="55" t="s">
        <v>9</v>
      </c>
      <c r="Y7" s="55" t="s">
        <v>13</v>
      </c>
    </row>
    <row r="8" spans="1:27" ht="27" thickBot="1" x14ac:dyDescent="0.25">
      <c r="A8" s="55" t="s">
        <v>3</v>
      </c>
      <c r="C8" s="55" t="s">
        <v>7</v>
      </c>
      <c r="E8" s="55" t="s">
        <v>8</v>
      </c>
      <c r="G8" s="55" t="s">
        <v>9</v>
      </c>
      <c r="I8" s="48" t="s">
        <v>7</v>
      </c>
      <c r="K8" s="48" t="s">
        <v>8</v>
      </c>
      <c r="M8" s="48" t="s">
        <v>7</v>
      </c>
      <c r="O8" s="48" t="s">
        <v>14</v>
      </c>
      <c r="Q8" s="55" t="s">
        <v>7</v>
      </c>
      <c r="S8" s="55" t="s">
        <v>12</v>
      </c>
      <c r="U8" s="55" t="s">
        <v>8</v>
      </c>
      <c r="W8" s="55" t="s">
        <v>9</v>
      </c>
      <c r="Y8" s="55" t="s">
        <v>13</v>
      </c>
    </row>
    <row r="9" spans="1:27" ht="21" x14ac:dyDescent="0.2">
      <c r="A9" s="3" t="s">
        <v>111</v>
      </c>
      <c r="C9" s="8">
        <v>27880323</v>
      </c>
      <c r="D9" s="8"/>
      <c r="E9" s="8">
        <v>124514251101</v>
      </c>
      <c r="F9" s="8"/>
      <c r="G9" s="8">
        <v>100049110632.12199</v>
      </c>
      <c r="H9" s="8"/>
      <c r="I9" s="8">
        <v>0</v>
      </c>
      <c r="J9" s="8"/>
      <c r="K9" s="8">
        <v>0</v>
      </c>
      <c r="L9" s="8"/>
      <c r="M9" s="8">
        <v>-904085</v>
      </c>
      <c r="N9" s="8"/>
      <c r="O9" s="8">
        <v>3363461293</v>
      </c>
      <c r="P9" s="8"/>
      <c r="Q9" s="8">
        <v>26976238</v>
      </c>
      <c r="R9" s="8"/>
      <c r="S9" s="8">
        <v>4064</v>
      </c>
      <c r="T9" s="8"/>
      <c r="U9" s="8">
        <v>120476583865</v>
      </c>
      <c r="V9" s="8"/>
      <c r="W9" s="8">
        <v>108979124216.17</v>
      </c>
      <c r="Y9" s="1">
        <v>1.29742990683909E-2</v>
      </c>
      <c r="AA9" s="8">
        <f>+C9+I9+M9-Q9</f>
        <v>0</v>
      </c>
    </row>
    <row r="10" spans="1:27" ht="21" x14ac:dyDescent="0.2">
      <c r="A10" s="3" t="s">
        <v>95</v>
      </c>
      <c r="C10" s="8">
        <v>66830186</v>
      </c>
      <c r="D10" s="8"/>
      <c r="E10" s="8">
        <v>107074017972</v>
      </c>
      <c r="F10" s="8"/>
      <c r="G10" s="8">
        <v>84037171187.524506</v>
      </c>
      <c r="H10" s="8"/>
      <c r="I10" s="8">
        <v>0</v>
      </c>
      <c r="J10" s="8"/>
      <c r="K10" s="8">
        <v>0</v>
      </c>
      <c r="L10" s="8"/>
      <c r="M10" s="8">
        <v>-1953804</v>
      </c>
      <c r="N10" s="8"/>
      <c r="O10" s="8">
        <v>2396011544</v>
      </c>
      <c r="P10" s="8"/>
      <c r="Q10" s="8">
        <v>64876382</v>
      </c>
      <c r="R10" s="8"/>
      <c r="S10" s="8">
        <v>1307</v>
      </c>
      <c r="T10" s="8"/>
      <c r="U10" s="8">
        <v>103943671384</v>
      </c>
      <c r="V10" s="8"/>
      <c r="W10" s="8">
        <v>84288910357.919693</v>
      </c>
      <c r="Y10" s="1">
        <v>1.0034853362954241E-2</v>
      </c>
      <c r="AA10" s="8">
        <f t="shared" ref="AA10:AA51" si="0">+C10+I10+M10-Q10</f>
        <v>0</v>
      </c>
    </row>
    <row r="11" spans="1:27" ht="21" x14ac:dyDescent="0.2">
      <c r="A11" s="3" t="s">
        <v>15</v>
      </c>
      <c r="C11" s="8">
        <v>3652624</v>
      </c>
      <c r="D11" s="8"/>
      <c r="E11" s="8">
        <v>5377639877</v>
      </c>
      <c r="F11" s="8"/>
      <c r="G11" s="8">
        <v>6288703016.6303997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3652624</v>
      </c>
      <c r="R11" s="8"/>
      <c r="S11" s="8">
        <v>1948</v>
      </c>
      <c r="T11" s="8"/>
      <c r="U11" s="8">
        <v>5377639877</v>
      </c>
      <c r="V11" s="8"/>
      <c r="W11" s="8">
        <v>7072975448.2656002</v>
      </c>
      <c r="Y11" s="1">
        <v>8.4205942586908754E-4</v>
      </c>
      <c r="AA11" s="8">
        <f t="shared" si="0"/>
        <v>0</v>
      </c>
    </row>
    <row r="12" spans="1:27" ht="21" x14ac:dyDescent="0.2">
      <c r="A12" s="3" t="s">
        <v>16</v>
      </c>
      <c r="C12" s="8">
        <v>34820</v>
      </c>
      <c r="D12" s="8"/>
      <c r="E12" s="8">
        <v>199999278878</v>
      </c>
      <c r="F12" s="8"/>
      <c r="G12" s="8">
        <v>351069655201.44</v>
      </c>
      <c r="H12" s="8"/>
      <c r="I12" s="8">
        <v>0</v>
      </c>
      <c r="J12" s="8"/>
      <c r="K12" s="8">
        <v>0</v>
      </c>
      <c r="L12" s="8"/>
      <c r="M12" s="8">
        <v>-14514</v>
      </c>
      <c r="N12" s="8"/>
      <c r="O12" s="8">
        <v>83365581092.340378</v>
      </c>
      <c r="P12" s="8"/>
      <c r="Q12" s="8">
        <v>20306</v>
      </c>
      <c r="R12" s="8"/>
      <c r="S12" s="8">
        <v>8298780</v>
      </c>
      <c r="T12" s="8"/>
      <c r="U12" s="8">
        <v>116633697779</v>
      </c>
      <c r="V12" s="8"/>
      <c r="W12" s="8">
        <v>168110590615.96799</v>
      </c>
      <c r="Y12" s="1">
        <v>2.0014081549131865E-2</v>
      </c>
      <c r="AA12" s="8">
        <f t="shared" si="0"/>
        <v>0</v>
      </c>
    </row>
    <row r="13" spans="1:27" ht="21" x14ac:dyDescent="0.2">
      <c r="A13" s="3" t="s">
        <v>69</v>
      </c>
      <c r="C13" s="8">
        <v>18164318</v>
      </c>
      <c r="D13" s="8"/>
      <c r="E13" s="8">
        <v>68162088529</v>
      </c>
      <c r="F13" s="8"/>
      <c r="G13" s="8">
        <v>56552144644.342796</v>
      </c>
      <c r="H13" s="8"/>
      <c r="I13" s="8">
        <v>6760523</v>
      </c>
      <c r="J13" s="8"/>
      <c r="K13" s="8">
        <v>22337483112</v>
      </c>
      <c r="L13" s="8"/>
      <c r="M13" s="8">
        <v>-908217</v>
      </c>
      <c r="N13" s="8"/>
      <c r="O13" s="8">
        <v>2751358201</v>
      </c>
      <c r="P13" s="8"/>
      <c r="Q13" s="8">
        <v>24016624</v>
      </c>
      <c r="R13" s="8"/>
      <c r="S13" s="8">
        <v>3545</v>
      </c>
      <c r="T13" s="8"/>
      <c r="U13" s="8">
        <v>87091463110</v>
      </c>
      <c r="V13" s="8"/>
      <c r="W13" s="8">
        <v>84632355434.123993</v>
      </c>
      <c r="Y13" s="1">
        <v>1.0075741552910715E-2</v>
      </c>
      <c r="AA13" s="8">
        <f t="shared" si="0"/>
        <v>0</v>
      </c>
    </row>
    <row r="14" spans="1:27" ht="21" x14ac:dyDescent="0.2">
      <c r="A14" s="3" t="s">
        <v>60</v>
      </c>
      <c r="C14" s="8">
        <v>305638326</v>
      </c>
      <c r="D14" s="8"/>
      <c r="E14" s="8">
        <v>787509445609</v>
      </c>
      <c r="F14" s="8"/>
      <c r="G14" s="8">
        <v>383724379563.85901</v>
      </c>
      <c r="H14" s="8"/>
      <c r="I14" s="8">
        <v>0</v>
      </c>
      <c r="J14" s="8"/>
      <c r="K14" s="8">
        <v>0</v>
      </c>
      <c r="L14" s="8"/>
      <c r="M14" s="8">
        <v>-4014113</v>
      </c>
      <c r="N14" s="8"/>
      <c r="O14" s="8">
        <v>5840543901</v>
      </c>
      <c r="P14" s="8"/>
      <c r="Q14" s="8">
        <v>301624213</v>
      </c>
      <c r="R14" s="8"/>
      <c r="S14" s="8">
        <v>1587</v>
      </c>
      <c r="T14" s="8"/>
      <c r="U14" s="8">
        <v>777166659270</v>
      </c>
      <c r="V14" s="8"/>
      <c r="W14" s="8">
        <v>475829494156.11603</v>
      </c>
      <c r="Y14" s="1">
        <v>5.6648961047776482E-2</v>
      </c>
      <c r="AA14" s="8">
        <f t="shared" si="0"/>
        <v>0</v>
      </c>
    </row>
    <row r="15" spans="1:27" ht="21" x14ac:dyDescent="0.2">
      <c r="A15" s="3" t="s">
        <v>91</v>
      </c>
      <c r="C15" s="8">
        <v>436389209</v>
      </c>
      <c r="D15" s="8"/>
      <c r="E15" s="8">
        <v>1214101189984</v>
      </c>
      <c r="F15" s="8"/>
      <c r="G15" s="8">
        <v>1675307381163.3101</v>
      </c>
      <c r="H15" s="8"/>
      <c r="I15" s="8">
        <v>3272440937</v>
      </c>
      <c r="J15" s="8"/>
      <c r="K15" s="8">
        <v>161903810685.36194</v>
      </c>
      <c r="L15" s="8"/>
      <c r="M15" s="8">
        <v>0</v>
      </c>
      <c r="N15" s="8"/>
      <c r="O15" s="8">
        <v>0</v>
      </c>
      <c r="P15" s="8"/>
      <c r="Q15" s="8">
        <v>3708830146</v>
      </c>
      <c r="R15" s="8"/>
      <c r="S15" s="8">
        <v>544.79999999999995</v>
      </c>
      <c r="T15" s="8"/>
      <c r="U15" s="8">
        <v>1214101189984</v>
      </c>
      <c r="V15" s="8"/>
      <c r="W15" s="8">
        <v>2008548268092.73</v>
      </c>
      <c r="Y15" s="1">
        <v>0.23912383322004188</v>
      </c>
      <c r="AA15" s="8">
        <f t="shared" si="0"/>
        <v>0</v>
      </c>
    </row>
    <row r="16" spans="1:27" ht="21" x14ac:dyDescent="0.2">
      <c r="A16" s="3" t="s">
        <v>65</v>
      </c>
      <c r="C16" s="8">
        <v>62200702</v>
      </c>
      <c r="D16" s="8"/>
      <c r="E16" s="8">
        <v>129065282072</v>
      </c>
      <c r="F16" s="8"/>
      <c r="G16" s="8">
        <v>79575992268.329697</v>
      </c>
      <c r="H16" s="8"/>
      <c r="I16" s="8">
        <v>6823101</v>
      </c>
      <c r="J16" s="8"/>
      <c r="K16" s="8">
        <v>10021454992</v>
      </c>
      <c r="L16" s="8"/>
      <c r="M16" s="8">
        <v>-3109277</v>
      </c>
      <c r="N16" s="8"/>
      <c r="O16" s="8">
        <v>4002516476</v>
      </c>
      <c r="P16" s="8"/>
      <c r="Q16" s="8">
        <v>65914526</v>
      </c>
      <c r="R16" s="8"/>
      <c r="S16" s="8">
        <v>1602</v>
      </c>
      <c r="T16" s="8"/>
      <c r="U16" s="8">
        <v>132635045999</v>
      </c>
      <c r="V16" s="8"/>
      <c r="W16" s="8">
        <v>104966779981.621</v>
      </c>
      <c r="Y16" s="1">
        <v>1.2496617178039935E-2</v>
      </c>
      <c r="AA16" s="8">
        <f t="shared" si="0"/>
        <v>0</v>
      </c>
    </row>
    <row r="17" spans="1:27" ht="21" x14ac:dyDescent="0.2">
      <c r="A17" s="3" t="s">
        <v>72</v>
      </c>
      <c r="C17" s="8">
        <v>154548757</v>
      </c>
      <c r="D17" s="8"/>
      <c r="E17" s="8">
        <v>329648005401</v>
      </c>
      <c r="F17" s="8"/>
      <c r="G17" s="8">
        <v>204634083605.272</v>
      </c>
      <c r="H17" s="8"/>
      <c r="I17" s="8">
        <v>0</v>
      </c>
      <c r="J17" s="8"/>
      <c r="K17" s="8">
        <v>0</v>
      </c>
      <c r="L17" s="8"/>
      <c r="M17" s="8">
        <v>-7727438</v>
      </c>
      <c r="N17" s="8"/>
      <c r="O17" s="8">
        <v>10017424240</v>
      </c>
      <c r="P17" s="8"/>
      <c r="Q17" s="8">
        <v>146821319</v>
      </c>
      <c r="R17" s="8"/>
      <c r="S17" s="8">
        <v>1453</v>
      </c>
      <c r="T17" s="8"/>
      <c r="U17" s="8">
        <v>313165604806</v>
      </c>
      <c r="V17" s="8"/>
      <c r="W17" s="8">
        <v>212062054816.78299</v>
      </c>
      <c r="Y17" s="1">
        <v>2.5246638198274395E-2</v>
      </c>
      <c r="AA17" s="8">
        <f t="shared" si="0"/>
        <v>0</v>
      </c>
    </row>
    <row r="18" spans="1:27" ht="21" x14ac:dyDescent="0.2">
      <c r="A18" s="3" t="s">
        <v>59</v>
      </c>
      <c r="C18" s="8">
        <v>308461958</v>
      </c>
      <c r="D18" s="8"/>
      <c r="E18" s="8">
        <v>330405331661</v>
      </c>
      <c r="F18" s="8"/>
      <c r="G18" s="8">
        <v>231503090059.17401</v>
      </c>
      <c r="H18" s="8"/>
      <c r="I18" s="8">
        <v>0</v>
      </c>
      <c r="J18" s="8"/>
      <c r="K18" s="8">
        <v>0</v>
      </c>
      <c r="L18" s="8"/>
      <c r="M18" s="8">
        <v>-15422247</v>
      </c>
      <c r="N18" s="8"/>
      <c r="O18" s="8">
        <v>11781650309</v>
      </c>
      <c r="P18" s="8"/>
      <c r="Q18" s="8">
        <v>293039711</v>
      </c>
      <c r="R18" s="8"/>
      <c r="S18" s="8">
        <v>916</v>
      </c>
      <c r="T18" s="8"/>
      <c r="U18" s="8">
        <v>313885976513</v>
      </c>
      <c r="V18" s="8"/>
      <c r="W18" s="8">
        <v>266827250243.108</v>
      </c>
      <c r="Y18" s="1">
        <v>3.1766602724605082E-2</v>
      </c>
      <c r="AA18" s="8">
        <f t="shared" si="0"/>
        <v>0</v>
      </c>
    </row>
    <row r="19" spans="1:27" ht="21" x14ac:dyDescent="0.2">
      <c r="A19" s="3" t="s">
        <v>61</v>
      </c>
      <c r="C19" s="8">
        <v>5717518</v>
      </c>
      <c r="D19" s="8"/>
      <c r="E19" s="8">
        <v>59794539575</v>
      </c>
      <c r="F19" s="8"/>
      <c r="G19" s="8">
        <v>48025564588.754997</v>
      </c>
      <c r="H19" s="8"/>
      <c r="I19" s="8">
        <v>11772148</v>
      </c>
      <c r="J19" s="8"/>
      <c r="K19" s="8">
        <v>10624675606</v>
      </c>
      <c r="L19" s="8"/>
      <c r="M19" s="8">
        <v>-285086</v>
      </c>
      <c r="N19" s="8"/>
      <c r="O19" s="8">
        <v>2343996772</v>
      </c>
      <c r="P19" s="8"/>
      <c r="Q19" s="8">
        <v>17204580</v>
      </c>
      <c r="R19" s="8"/>
      <c r="S19" s="8">
        <v>3500</v>
      </c>
      <c r="T19" s="8"/>
      <c r="U19" s="8">
        <v>67437749075</v>
      </c>
      <c r="V19" s="8"/>
      <c r="W19" s="8">
        <v>59857744621.5</v>
      </c>
      <c r="Y19" s="1">
        <v>7.1262481311395636E-3</v>
      </c>
      <c r="AA19" s="8">
        <f t="shared" si="0"/>
        <v>0</v>
      </c>
    </row>
    <row r="20" spans="1:27" ht="21" x14ac:dyDescent="0.2">
      <c r="A20" s="3" t="s">
        <v>64</v>
      </c>
      <c r="C20" s="8">
        <v>11182532</v>
      </c>
      <c r="D20" s="8"/>
      <c r="E20" s="8">
        <v>55729697997</v>
      </c>
      <c r="F20" s="8"/>
      <c r="G20" s="8">
        <v>40973561014.9356</v>
      </c>
      <c r="H20" s="8"/>
      <c r="I20" s="8">
        <v>0</v>
      </c>
      <c r="J20" s="8"/>
      <c r="K20" s="8">
        <v>0</v>
      </c>
      <c r="L20" s="8"/>
      <c r="M20" s="8">
        <v>-559127</v>
      </c>
      <c r="N20" s="8"/>
      <c r="O20" s="8">
        <v>2024762057</v>
      </c>
      <c r="P20" s="8"/>
      <c r="Q20" s="8">
        <v>10623405</v>
      </c>
      <c r="R20" s="8"/>
      <c r="S20" s="8">
        <v>4087</v>
      </c>
      <c r="T20" s="8"/>
      <c r="U20" s="8">
        <v>52943211104</v>
      </c>
      <c r="V20" s="8"/>
      <c r="W20" s="8">
        <v>43159519990.401703</v>
      </c>
      <c r="Y20" s="1">
        <v>5.1382732613351407E-3</v>
      </c>
      <c r="AA20" s="8">
        <f t="shared" si="0"/>
        <v>0</v>
      </c>
    </row>
    <row r="21" spans="1:27" ht="21" x14ac:dyDescent="0.2">
      <c r="A21" s="3" t="s">
        <v>63</v>
      </c>
      <c r="C21" s="8">
        <v>4383376</v>
      </c>
      <c r="D21" s="8"/>
      <c r="E21" s="8">
        <v>90682520169</v>
      </c>
      <c r="F21" s="8"/>
      <c r="G21" s="8">
        <v>55599083087.328003</v>
      </c>
      <c r="H21" s="8"/>
      <c r="I21" s="8">
        <v>0</v>
      </c>
      <c r="J21" s="8"/>
      <c r="K21" s="8">
        <v>0</v>
      </c>
      <c r="L21" s="8"/>
      <c r="M21" s="8">
        <v>-219169</v>
      </c>
      <c r="N21" s="8"/>
      <c r="O21" s="8">
        <v>2753851021</v>
      </c>
      <c r="P21" s="8"/>
      <c r="Q21" s="8">
        <v>4164207</v>
      </c>
      <c r="R21" s="8"/>
      <c r="S21" s="8">
        <v>13710</v>
      </c>
      <c r="T21" s="8"/>
      <c r="U21" s="8">
        <v>86148390022</v>
      </c>
      <c r="V21" s="8"/>
      <c r="W21" s="8">
        <v>56751584866.078499</v>
      </c>
      <c r="Y21" s="1">
        <v>6.7564502830572163E-3</v>
      </c>
      <c r="AA21" s="8">
        <f t="shared" si="0"/>
        <v>0</v>
      </c>
    </row>
    <row r="22" spans="1:27" ht="21" x14ac:dyDescent="0.2">
      <c r="A22" s="3" t="s">
        <v>70</v>
      </c>
      <c r="C22" s="8">
        <v>83150327</v>
      </c>
      <c r="D22" s="8"/>
      <c r="E22" s="8">
        <v>231675256591</v>
      </c>
      <c r="F22" s="8"/>
      <c r="G22" s="8">
        <v>193827341089.95099</v>
      </c>
      <c r="H22" s="8"/>
      <c r="I22" s="8">
        <v>0</v>
      </c>
      <c r="J22" s="8"/>
      <c r="K22" s="8">
        <v>0</v>
      </c>
      <c r="L22" s="8"/>
      <c r="M22" s="8">
        <v>-1</v>
      </c>
      <c r="N22" s="8"/>
      <c r="O22" s="8">
        <v>1</v>
      </c>
      <c r="P22" s="8"/>
      <c r="Q22" s="8">
        <v>83150326</v>
      </c>
      <c r="R22" s="8"/>
      <c r="S22" s="8">
        <v>2792</v>
      </c>
      <c r="T22" s="8"/>
      <c r="U22" s="8">
        <v>231675253805</v>
      </c>
      <c r="V22" s="8"/>
      <c r="W22" s="8">
        <v>230774383716.358</v>
      </c>
      <c r="Y22" s="1">
        <v>2.747439836018949E-2</v>
      </c>
      <c r="AA22" s="8">
        <f t="shared" si="0"/>
        <v>0</v>
      </c>
    </row>
    <row r="23" spans="1:27" ht="21" x14ac:dyDescent="0.2">
      <c r="A23" s="3" t="s">
        <v>93</v>
      </c>
      <c r="C23" s="8">
        <v>32590351</v>
      </c>
      <c r="D23" s="8"/>
      <c r="E23" s="8">
        <v>76861966968</v>
      </c>
      <c r="F23" s="8"/>
      <c r="G23" s="8">
        <v>89219791385.408707</v>
      </c>
      <c r="H23" s="8"/>
      <c r="I23" s="8">
        <v>6143135</v>
      </c>
      <c r="J23" s="8"/>
      <c r="K23" s="8">
        <v>19818457951</v>
      </c>
      <c r="L23" s="8"/>
      <c r="M23" s="8">
        <v>-1629518</v>
      </c>
      <c r="N23" s="8"/>
      <c r="O23" s="8">
        <v>4637551468</v>
      </c>
      <c r="P23" s="8"/>
      <c r="Q23" s="8">
        <v>37103968</v>
      </c>
      <c r="R23" s="8"/>
      <c r="S23" s="8">
        <v>3374</v>
      </c>
      <c r="T23" s="8"/>
      <c r="U23" s="8">
        <v>92837325511</v>
      </c>
      <c r="V23" s="8"/>
      <c r="W23" s="8">
        <v>124443914743.21001</v>
      </c>
      <c r="Y23" s="1">
        <v>1.4815429824129388E-2</v>
      </c>
      <c r="AA23" s="8">
        <f t="shared" si="0"/>
        <v>0</v>
      </c>
    </row>
    <row r="24" spans="1:27" ht="21" x14ac:dyDescent="0.2">
      <c r="A24" s="3" t="s">
        <v>68</v>
      </c>
      <c r="C24" s="8">
        <v>3401856</v>
      </c>
      <c r="D24" s="8"/>
      <c r="E24" s="8">
        <v>56642557544</v>
      </c>
      <c r="F24" s="8"/>
      <c r="G24" s="8">
        <v>44096259036.671997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3401856</v>
      </c>
      <c r="R24" s="8"/>
      <c r="S24" s="8">
        <v>13240</v>
      </c>
      <c r="T24" s="8"/>
      <c r="U24" s="8">
        <v>56642557544</v>
      </c>
      <c r="V24" s="8"/>
      <c r="W24" s="8">
        <v>44772582028.031998</v>
      </c>
      <c r="Y24" s="1">
        <v>5.3303132455303727E-3</v>
      </c>
      <c r="AA24" s="8">
        <f t="shared" si="0"/>
        <v>0</v>
      </c>
    </row>
    <row r="25" spans="1:27" ht="21" x14ac:dyDescent="0.2">
      <c r="A25" s="3" t="s">
        <v>67</v>
      </c>
      <c r="C25" s="8">
        <v>211677770</v>
      </c>
      <c r="D25" s="8"/>
      <c r="E25" s="8">
        <v>500106683605</v>
      </c>
      <c r="F25" s="8"/>
      <c r="G25" s="8">
        <v>419784483100.65698</v>
      </c>
      <c r="H25" s="8"/>
      <c r="I25" s="8">
        <v>0</v>
      </c>
      <c r="J25" s="8"/>
      <c r="K25" s="8">
        <v>0</v>
      </c>
      <c r="L25" s="8"/>
      <c r="M25" s="8">
        <v>-10583578</v>
      </c>
      <c r="N25" s="8"/>
      <c r="O25" s="8">
        <v>21105675671</v>
      </c>
      <c r="P25" s="8"/>
      <c r="Q25" s="8">
        <v>201094192</v>
      </c>
      <c r="R25" s="8"/>
      <c r="S25" s="8">
        <v>2489</v>
      </c>
      <c r="T25" s="8"/>
      <c r="U25" s="8">
        <v>475102083008</v>
      </c>
      <c r="V25" s="8"/>
      <c r="W25" s="8">
        <v>497545329396.86603</v>
      </c>
      <c r="Y25" s="1">
        <v>5.9234297853883684E-2</v>
      </c>
      <c r="AA25" s="8">
        <f t="shared" si="0"/>
        <v>0</v>
      </c>
    </row>
    <row r="26" spans="1:27" ht="21" x14ac:dyDescent="0.2">
      <c r="A26" s="3" t="s">
        <v>62</v>
      </c>
      <c r="C26" s="8">
        <v>2338014212</v>
      </c>
      <c r="D26" s="8"/>
      <c r="E26" s="8">
        <v>696712025843</v>
      </c>
      <c r="F26" s="8"/>
      <c r="G26" s="8">
        <v>825056574740.703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2338014212</v>
      </c>
      <c r="R26" s="8"/>
      <c r="S26" s="8">
        <v>426</v>
      </c>
      <c r="T26" s="8"/>
      <c r="U26" s="8">
        <v>696712025843</v>
      </c>
      <c r="V26" s="8"/>
      <c r="W26" s="8">
        <v>990067889688.84399</v>
      </c>
      <c r="Y26" s="1">
        <v>0.11787061963678128</v>
      </c>
      <c r="AA26" s="8">
        <f t="shared" si="0"/>
        <v>0</v>
      </c>
    </row>
    <row r="27" spans="1:27" ht="21" x14ac:dyDescent="0.2">
      <c r="A27" s="3" t="s">
        <v>58</v>
      </c>
      <c r="C27" s="8">
        <v>112139955</v>
      </c>
      <c r="D27" s="8"/>
      <c r="E27" s="8">
        <v>120059763906</v>
      </c>
      <c r="F27" s="8"/>
      <c r="G27" s="8">
        <v>74575251197.124802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112139955</v>
      </c>
      <c r="R27" s="8"/>
      <c r="S27" s="8">
        <v>1015</v>
      </c>
      <c r="T27" s="8"/>
      <c r="U27" s="8">
        <v>120059763906</v>
      </c>
      <c r="V27" s="8"/>
      <c r="W27" s="8">
        <v>113144813101.76601</v>
      </c>
      <c r="Y27" s="1">
        <v>1.3470237109885781E-2</v>
      </c>
      <c r="AA27" s="8">
        <f t="shared" si="0"/>
        <v>0</v>
      </c>
    </row>
    <row r="28" spans="1:27" ht="21" x14ac:dyDescent="0.2">
      <c r="A28" s="3" t="s">
        <v>110</v>
      </c>
      <c r="C28" s="8">
        <v>71715065</v>
      </c>
      <c r="D28" s="8"/>
      <c r="E28" s="8">
        <v>288985374262</v>
      </c>
      <c r="F28" s="8"/>
      <c r="G28" s="8">
        <v>276099819686.867</v>
      </c>
      <c r="H28" s="8"/>
      <c r="I28" s="8">
        <v>0</v>
      </c>
      <c r="J28" s="8"/>
      <c r="K28" s="8">
        <v>0</v>
      </c>
      <c r="L28" s="8"/>
      <c r="M28" s="8">
        <v>-2462592</v>
      </c>
      <c r="N28" s="8"/>
      <c r="O28" s="8">
        <v>9764831014</v>
      </c>
      <c r="P28" s="8"/>
      <c r="Q28" s="8">
        <v>69252473</v>
      </c>
      <c r="R28" s="8"/>
      <c r="S28" s="8">
        <v>5540</v>
      </c>
      <c r="T28" s="8"/>
      <c r="U28" s="8">
        <v>279062032901</v>
      </c>
      <c r="V28" s="8"/>
      <c r="W28" s="8">
        <v>381375931152.50098</v>
      </c>
      <c r="Y28" s="1">
        <v>4.5403974603829889E-2</v>
      </c>
      <c r="AA28" s="8">
        <f t="shared" si="0"/>
        <v>0</v>
      </c>
    </row>
    <row r="29" spans="1:27" ht="21" x14ac:dyDescent="0.2">
      <c r="A29" s="3" t="s">
        <v>66</v>
      </c>
      <c r="C29" s="8">
        <v>14158398</v>
      </c>
      <c r="D29" s="8"/>
      <c r="E29" s="8">
        <v>71108769363</v>
      </c>
      <c r="F29" s="8"/>
      <c r="G29" s="8">
        <v>64248520003.123497</v>
      </c>
      <c r="H29" s="8"/>
      <c r="I29" s="8">
        <v>0</v>
      </c>
      <c r="J29" s="8"/>
      <c r="K29" s="8">
        <v>0</v>
      </c>
      <c r="L29" s="8"/>
      <c r="M29" s="8">
        <v>-707920</v>
      </c>
      <c r="N29" s="8"/>
      <c r="O29" s="8">
        <v>3263433760</v>
      </c>
      <c r="P29" s="8"/>
      <c r="Q29" s="8">
        <v>13450478</v>
      </c>
      <c r="R29" s="8"/>
      <c r="S29" s="8">
        <v>5510</v>
      </c>
      <c r="T29" s="8"/>
      <c r="U29" s="8">
        <v>67553330390</v>
      </c>
      <c r="V29" s="8"/>
      <c r="W29" s="8">
        <v>73671166584.009003</v>
      </c>
      <c r="Y29" s="1">
        <v>8.7707783931370159E-3</v>
      </c>
      <c r="AA29" s="8">
        <f t="shared" si="0"/>
        <v>0</v>
      </c>
    </row>
    <row r="30" spans="1:27" ht="21" x14ac:dyDescent="0.2">
      <c r="A30" s="3" t="s">
        <v>73</v>
      </c>
      <c r="C30" s="8">
        <v>174490424</v>
      </c>
      <c r="D30" s="8"/>
      <c r="E30" s="8">
        <v>327684659376</v>
      </c>
      <c r="F30" s="8"/>
      <c r="G30" s="8">
        <v>319152058998.04797</v>
      </c>
      <c r="H30" s="8"/>
      <c r="I30" s="8">
        <v>400000</v>
      </c>
      <c r="J30" s="8"/>
      <c r="K30" s="8">
        <v>910844475</v>
      </c>
      <c r="L30" s="8"/>
      <c r="M30" s="8">
        <v>-8723628</v>
      </c>
      <c r="N30" s="8"/>
      <c r="O30" s="8">
        <v>16461769979</v>
      </c>
      <c r="P30" s="8"/>
      <c r="Q30" s="8">
        <v>166166796</v>
      </c>
      <c r="R30" s="8"/>
      <c r="S30" s="8">
        <v>2275</v>
      </c>
      <c r="T30" s="8"/>
      <c r="U30" s="8">
        <v>312212948268</v>
      </c>
      <c r="V30" s="8"/>
      <c r="W30" s="8">
        <v>375780185607.64502</v>
      </c>
      <c r="Y30" s="1">
        <v>4.4737783929865882E-2</v>
      </c>
      <c r="AA30" s="8">
        <f t="shared" si="0"/>
        <v>0</v>
      </c>
    </row>
    <row r="31" spans="1:27" ht="21" x14ac:dyDescent="0.2">
      <c r="A31" s="3" t="s">
        <v>112</v>
      </c>
      <c r="C31" s="8">
        <v>74186056</v>
      </c>
      <c r="D31" s="8"/>
      <c r="E31" s="8">
        <v>324539319418</v>
      </c>
      <c r="F31" s="8"/>
      <c r="G31" s="8">
        <v>314299693896.50201</v>
      </c>
      <c r="H31" s="8"/>
      <c r="I31" s="8">
        <v>18000000</v>
      </c>
      <c r="J31" s="8"/>
      <c r="K31" s="8">
        <v>95978080038</v>
      </c>
      <c r="L31" s="8"/>
      <c r="M31" s="8">
        <v>-3709303</v>
      </c>
      <c r="N31" s="8"/>
      <c r="O31" s="8">
        <v>16678807531</v>
      </c>
      <c r="P31" s="8"/>
      <c r="Q31" s="8">
        <v>88476753</v>
      </c>
      <c r="R31" s="8"/>
      <c r="S31" s="8">
        <v>5840</v>
      </c>
      <c r="T31" s="8"/>
      <c r="U31" s="8">
        <v>404290432603</v>
      </c>
      <c r="V31" s="8"/>
      <c r="W31" s="8">
        <v>513629847306.75598</v>
      </c>
      <c r="Y31" s="1">
        <v>6.1149209055774568E-2</v>
      </c>
      <c r="AA31" s="8">
        <f t="shared" si="0"/>
        <v>0</v>
      </c>
    </row>
    <row r="32" spans="1:27" ht="21" x14ac:dyDescent="0.2">
      <c r="A32" s="3" t="s">
        <v>97</v>
      </c>
      <c r="C32" s="8">
        <v>7167992</v>
      </c>
      <c r="D32" s="8"/>
      <c r="E32" s="8">
        <v>57501429623</v>
      </c>
      <c r="F32" s="8"/>
      <c r="G32" s="8">
        <v>43393335505.884003</v>
      </c>
      <c r="H32" s="8"/>
      <c r="I32" s="8">
        <v>0</v>
      </c>
      <c r="J32" s="8"/>
      <c r="K32" s="8">
        <v>0</v>
      </c>
      <c r="L32" s="8"/>
      <c r="M32" s="8">
        <v>-179200</v>
      </c>
      <c r="N32" s="8"/>
      <c r="O32" s="8">
        <v>1116898691</v>
      </c>
      <c r="P32" s="8"/>
      <c r="Q32" s="8">
        <v>6988792</v>
      </c>
      <c r="R32" s="8"/>
      <c r="S32" s="8">
        <v>6670</v>
      </c>
      <c r="T32" s="8"/>
      <c r="U32" s="8">
        <v>56063892277</v>
      </c>
      <c r="V32" s="8"/>
      <c r="W32" s="8">
        <v>46337881946.292</v>
      </c>
      <c r="Y32" s="1">
        <v>5.5166670028880564E-3</v>
      </c>
      <c r="AA32" s="8">
        <f t="shared" si="0"/>
        <v>0</v>
      </c>
    </row>
    <row r="33" spans="1:28" ht="21" x14ac:dyDescent="0.2">
      <c r="A33" s="3" t="s">
        <v>98</v>
      </c>
      <c r="C33" s="8">
        <v>42258335</v>
      </c>
      <c r="D33" s="8"/>
      <c r="E33" s="8">
        <v>32280489018</v>
      </c>
      <c r="F33" s="8"/>
      <c r="G33" s="8">
        <v>30034932003.326199</v>
      </c>
      <c r="H33" s="8"/>
      <c r="I33" s="8">
        <v>0</v>
      </c>
      <c r="J33" s="8"/>
      <c r="K33" s="8">
        <v>0</v>
      </c>
      <c r="L33" s="8"/>
      <c r="M33" s="8">
        <v>-2112917</v>
      </c>
      <c r="N33" s="8"/>
      <c r="O33" s="8">
        <v>1499065541</v>
      </c>
      <c r="P33" s="8"/>
      <c r="Q33" s="8">
        <v>40145418</v>
      </c>
      <c r="R33" s="8"/>
      <c r="S33" s="8">
        <v>792</v>
      </c>
      <c r="T33" s="8"/>
      <c r="U33" s="8">
        <v>30666464379</v>
      </c>
      <c r="V33" s="8"/>
      <c r="W33" s="8">
        <v>31605989788.216801</v>
      </c>
      <c r="Y33" s="1">
        <v>3.7627900463893544E-3</v>
      </c>
      <c r="AA33" s="8">
        <f t="shared" si="0"/>
        <v>0</v>
      </c>
    </row>
    <row r="34" spans="1:28" ht="21" x14ac:dyDescent="0.2">
      <c r="A34" s="3" t="s">
        <v>71</v>
      </c>
      <c r="C34" s="8">
        <v>43261120</v>
      </c>
      <c r="D34" s="8"/>
      <c r="E34" s="8">
        <v>130625869416</v>
      </c>
      <c r="F34" s="8"/>
      <c r="G34" s="8">
        <v>139332040928.64001</v>
      </c>
      <c r="H34" s="8"/>
      <c r="I34" s="8">
        <v>8275562</v>
      </c>
      <c r="J34" s="8"/>
      <c r="K34" s="8">
        <v>31746149582</v>
      </c>
      <c r="L34" s="8"/>
      <c r="M34" s="8">
        <v>-2163056</v>
      </c>
      <c r="N34" s="8"/>
      <c r="O34" s="8">
        <v>7293430398</v>
      </c>
      <c r="P34" s="8"/>
      <c r="Q34" s="8">
        <v>49373626</v>
      </c>
      <c r="R34" s="8"/>
      <c r="S34" s="8">
        <v>4001</v>
      </c>
      <c r="T34" s="8"/>
      <c r="U34" s="8">
        <v>155840725529</v>
      </c>
      <c r="V34" s="8"/>
      <c r="W34" s="8">
        <v>196368491554.125</v>
      </c>
      <c r="Y34" s="1">
        <v>2.3378271346522563E-2</v>
      </c>
      <c r="AA34" s="8">
        <f t="shared" si="0"/>
        <v>0</v>
      </c>
    </row>
    <row r="35" spans="1:28" ht="21" x14ac:dyDescent="0.2">
      <c r="A35" s="3" t="s">
        <v>92</v>
      </c>
      <c r="C35" s="8">
        <v>4603690</v>
      </c>
      <c r="D35" s="8"/>
      <c r="E35" s="8">
        <v>70870813730</v>
      </c>
      <c r="F35" s="8"/>
      <c r="G35" s="8">
        <v>54640998651.330002</v>
      </c>
      <c r="H35" s="8"/>
      <c r="I35" s="8">
        <v>0</v>
      </c>
      <c r="J35" s="8"/>
      <c r="K35" s="8">
        <v>0</v>
      </c>
      <c r="L35" s="8"/>
      <c r="M35" s="8">
        <v>-211154</v>
      </c>
      <c r="N35" s="8"/>
      <c r="O35" s="8">
        <v>2534512350</v>
      </c>
      <c r="P35" s="8"/>
      <c r="Q35" s="8">
        <v>4392536</v>
      </c>
      <c r="R35" s="8"/>
      <c r="S35" s="8">
        <v>12630</v>
      </c>
      <c r="T35" s="8"/>
      <c r="U35" s="8">
        <v>67620235218</v>
      </c>
      <c r="V35" s="8"/>
      <c r="W35" s="8">
        <v>55147637188.403999</v>
      </c>
      <c r="Y35" s="1">
        <v>6.5654953913761157E-3</v>
      </c>
      <c r="AA35" s="8">
        <f t="shared" si="0"/>
        <v>0</v>
      </c>
    </row>
    <row r="36" spans="1:28" ht="21" x14ac:dyDescent="0.2">
      <c r="A36" s="3" t="s">
        <v>17</v>
      </c>
      <c r="C36" s="8">
        <v>250000</v>
      </c>
      <c r="D36" s="8"/>
      <c r="E36" s="8">
        <v>3453382828</v>
      </c>
      <c r="F36" s="8"/>
      <c r="G36" s="8">
        <v>3436927875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250000</v>
      </c>
      <c r="R36" s="8"/>
      <c r="S36" s="8">
        <v>15190</v>
      </c>
      <c r="T36" s="8"/>
      <c r="U36" s="8">
        <v>3453382828</v>
      </c>
      <c r="V36" s="8"/>
      <c r="W36" s="8">
        <v>3774904875</v>
      </c>
      <c r="Y36" s="1">
        <v>4.4941400617082354E-4</v>
      </c>
      <c r="AA36" s="8">
        <f t="shared" si="0"/>
        <v>0</v>
      </c>
    </row>
    <row r="37" spans="1:28" ht="21" x14ac:dyDescent="0.2">
      <c r="A37" s="3" t="s">
        <v>96</v>
      </c>
      <c r="C37" s="8">
        <v>52515827</v>
      </c>
      <c r="D37" s="8"/>
      <c r="E37" s="8">
        <v>146587029399</v>
      </c>
      <c r="F37" s="8"/>
      <c r="G37" s="8">
        <v>106025019751.41</v>
      </c>
      <c r="H37" s="8"/>
      <c r="I37" s="8">
        <v>0</v>
      </c>
      <c r="J37" s="8"/>
      <c r="K37" s="8">
        <v>0</v>
      </c>
      <c r="L37" s="8"/>
      <c r="M37" s="8">
        <v>-1838672</v>
      </c>
      <c r="N37" s="8"/>
      <c r="O37" s="8">
        <v>3650643173</v>
      </c>
      <c r="P37" s="8"/>
      <c r="Q37" s="8">
        <v>50677155</v>
      </c>
      <c r="R37" s="8"/>
      <c r="S37" s="8">
        <v>2397</v>
      </c>
      <c r="T37" s="8"/>
      <c r="U37" s="8">
        <v>141454758203</v>
      </c>
      <c r="V37" s="8"/>
      <c r="W37" s="8">
        <v>120750375348.817</v>
      </c>
      <c r="Y37" s="1">
        <v>1.4375702628041057E-2</v>
      </c>
      <c r="AA37" s="8">
        <f t="shared" si="0"/>
        <v>0</v>
      </c>
    </row>
    <row r="38" spans="1:28" ht="21" x14ac:dyDescent="0.2">
      <c r="A38" s="3" t="s">
        <v>94</v>
      </c>
      <c r="C38" s="8">
        <v>66394519</v>
      </c>
      <c r="D38" s="8"/>
      <c r="E38" s="8">
        <v>224766698969</v>
      </c>
      <c r="F38" s="8"/>
      <c r="G38" s="8">
        <v>210736312856.95599</v>
      </c>
      <c r="H38" s="8"/>
      <c r="I38" s="8">
        <v>800000</v>
      </c>
      <c r="J38" s="8"/>
      <c r="K38" s="8">
        <v>3459207158</v>
      </c>
      <c r="L38" s="8"/>
      <c r="M38" s="8">
        <v>-2528099</v>
      </c>
      <c r="N38" s="8"/>
      <c r="O38" s="8">
        <v>8490922603</v>
      </c>
      <c r="P38" s="8"/>
      <c r="Q38" s="8">
        <v>64666420</v>
      </c>
      <c r="R38" s="8"/>
      <c r="S38" s="8">
        <v>4858</v>
      </c>
      <c r="T38" s="8"/>
      <c r="U38" s="8">
        <v>219667481797</v>
      </c>
      <c r="V38" s="8"/>
      <c r="W38" s="8">
        <v>312280279023.258</v>
      </c>
      <c r="Y38" s="1">
        <v>3.717792524347649E-2</v>
      </c>
      <c r="AA38" s="8">
        <f t="shared" si="0"/>
        <v>0</v>
      </c>
    </row>
    <row r="39" spans="1:28" ht="21" x14ac:dyDescent="0.2">
      <c r="A39" s="3" t="s">
        <v>78</v>
      </c>
      <c r="C39" s="8">
        <v>285750</v>
      </c>
      <c r="D39" s="8"/>
      <c r="E39" s="8">
        <v>12155688103</v>
      </c>
      <c r="F39" s="8"/>
      <c r="G39" s="8">
        <v>13620187310.625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285750</v>
      </c>
      <c r="R39" s="8"/>
      <c r="S39" s="8">
        <v>53700</v>
      </c>
      <c r="T39" s="8"/>
      <c r="U39" s="8">
        <v>12155688103</v>
      </c>
      <c r="V39" s="8"/>
      <c r="W39" s="8">
        <v>15253473588.75</v>
      </c>
      <c r="Y39" s="1">
        <v>1.8159728259486236E-3</v>
      </c>
      <c r="AA39" s="8">
        <f t="shared" si="0"/>
        <v>0</v>
      </c>
      <c r="AB39" s="8"/>
    </row>
    <row r="40" spans="1:28" ht="21" x14ac:dyDescent="0.2">
      <c r="A40" s="3" t="s">
        <v>99</v>
      </c>
      <c r="C40" s="8">
        <v>2000000</v>
      </c>
      <c r="D40" s="8"/>
      <c r="E40" s="8">
        <v>6072751553</v>
      </c>
      <c r="F40" s="8"/>
      <c r="G40" s="8">
        <v>7151195700</v>
      </c>
      <c r="H40" s="8"/>
      <c r="I40" s="8">
        <v>808750</v>
      </c>
      <c r="J40" s="8"/>
      <c r="K40" s="8">
        <v>2455668909.2443752</v>
      </c>
      <c r="L40" s="8"/>
      <c r="M40" s="8">
        <v>-1617500</v>
      </c>
      <c r="N40" s="8"/>
      <c r="O40" s="8">
        <v>6913592908</v>
      </c>
      <c r="P40" s="8"/>
      <c r="Q40" s="8">
        <v>1191250</v>
      </c>
      <c r="R40" s="8"/>
      <c r="S40" s="8">
        <v>4398</v>
      </c>
      <c r="T40" s="8"/>
      <c r="U40" s="8">
        <v>3617082641</v>
      </c>
      <c r="V40" s="8"/>
      <c r="W40" s="8">
        <v>5207944750.875</v>
      </c>
      <c r="Y40" s="1">
        <v>6.2002179972999859E-4</v>
      </c>
      <c r="AA40" s="8">
        <f t="shared" si="0"/>
        <v>0</v>
      </c>
    </row>
    <row r="41" spans="1:28" ht="21" x14ac:dyDescent="0.2">
      <c r="A41" s="3" t="s">
        <v>80</v>
      </c>
      <c r="C41" s="8">
        <v>10571378</v>
      </c>
      <c r="D41" s="8"/>
      <c r="E41" s="8">
        <v>81284759836</v>
      </c>
      <c r="F41" s="8"/>
      <c r="G41" s="8">
        <v>89111895991.632004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10571378</v>
      </c>
      <c r="R41" s="8"/>
      <c r="S41" s="8">
        <v>10490</v>
      </c>
      <c r="T41" s="8"/>
      <c r="U41" s="8">
        <v>81284759836</v>
      </c>
      <c r="V41" s="8"/>
      <c r="W41" s="8">
        <v>110233937376.44099</v>
      </c>
      <c r="Y41" s="1">
        <v>1.312368842468647E-2</v>
      </c>
      <c r="AA41" s="8">
        <f t="shared" si="0"/>
        <v>0</v>
      </c>
    </row>
    <row r="42" spans="1:28" ht="21" x14ac:dyDescent="0.2">
      <c r="A42" s="3" t="s">
        <v>81</v>
      </c>
      <c r="C42" s="8">
        <v>250000</v>
      </c>
      <c r="D42" s="8"/>
      <c r="E42" s="8">
        <v>1701793822</v>
      </c>
      <c r="F42" s="8"/>
      <c r="G42" s="8">
        <v>1729647000</v>
      </c>
      <c r="H42" s="8"/>
      <c r="I42" s="8">
        <v>0</v>
      </c>
      <c r="J42" s="8"/>
      <c r="K42" s="8">
        <v>0</v>
      </c>
      <c r="L42" s="8"/>
      <c r="M42" s="8">
        <v>-1</v>
      </c>
      <c r="N42" s="8"/>
      <c r="O42" s="8">
        <v>6807.1752880000004</v>
      </c>
      <c r="P42" s="8"/>
      <c r="Q42" s="8">
        <v>249999</v>
      </c>
      <c r="R42" s="8"/>
      <c r="S42" s="8">
        <v>7640</v>
      </c>
      <c r="T42" s="8"/>
      <c r="U42" s="8">
        <v>1701787015</v>
      </c>
      <c r="V42" s="8"/>
      <c r="W42" s="8">
        <v>1898627905.4579999</v>
      </c>
      <c r="Y42" s="1">
        <v>2.2603747683035307E-4</v>
      </c>
      <c r="AA42" s="8">
        <f t="shared" si="0"/>
        <v>0</v>
      </c>
    </row>
    <row r="43" spans="1:28" ht="21" x14ac:dyDescent="0.2">
      <c r="A43" s="3" t="s">
        <v>82</v>
      </c>
      <c r="C43" s="8">
        <v>800000</v>
      </c>
      <c r="D43" s="8"/>
      <c r="E43" s="8">
        <v>10970752405</v>
      </c>
      <c r="F43" s="8"/>
      <c r="G43" s="8">
        <v>10680073200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800000</v>
      </c>
      <c r="R43" s="8"/>
      <c r="S43" s="8">
        <v>14210</v>
      </c>
      <c r="T43" s="8"/>
      <c r="U43" s="8">
        <v>10970752405</v>
      </c>
      <c r="V43" s="8"/>
      <c r="W43" s="8">
        <v>11300360400</v>
      </c>
      <c r="Y43" s="1">
        <v>1.3453425733113685E-3</v>
      </c>
      <c r="AA43" s="8">
        <f t="shared" si="0"/>
        <v>0</v>
      </c>
    </row>
    <row r="44" spans="1:28" ht="21" x14ac:dyDescent="0.2">
      <c r="A44" s="3" t="s">
        <v>88</v>
      </c>
      <c r="C44" s="8">
        <v>900000</v>
      </c>
      <c r="D44" s="8"/>
      <c r="E44" s="8">
        <v>2973597577</v>
      </c>
      <c r="F44" s="8"/>
      <c r="G44" s="8">
        <v>2980062495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900000</v>
      </c>
      <c r="R44" s="8"/>
      <c r="S44" s="8">
        <v>3485</v>
      </c>
      <c r="T44" s="8"/>
      <c r="U44" s="8">
        <v>2973597577</v>
      </c>
      <c r="V44" s="8"/>
      <c r="W44" s="8">
        <v>3117837825</v>
      </c>
      <c r="Y44" s="1">
        <v>3.7118815809211004E-4</v>
      </c>
      <c r="AA44" s="8">
        <f t="shared" si="0"/>
        <v>0</v>
      </c>
    </row>
    <row r="45" spans="1:28" ht="21" x14ac:dyDescent="0.2">
      <c r="A45" s="3" t="s">
        <v>89</v>
      </c>
      <c r="C45" s="8">
        <v>1500000</v>
      </c>
      <c r="D45" s="8"/>
      <c r="E45" s="8">
        <v>4055178761</v>
      </c>
      <c r="F45" s="8"/>
      <c r="G45" s="8">
        <v>5431986225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1500000</v>
      </c>
      <c r="R45" s="8"/>
      <c r="S45" s="8">
        <v>4644</v>
      </c>
      <c r="T45" s="8"/>
      <c r="U45" s="8">
        <v>4055178761</v>
      </c>
      <c r="V45" s="8"/>
      <c r="W45" s="8">
        <v>6924552300</v>
      </c>
      <c r="Y45" s="1">
        <v>8.2438919472967913E-4</v>
      </c>
      <c r="AA45" s="8">
        <f t="shared" si="0"/>
        <v>0</v>
      </c>
    </row>
    <row r="46" spans="1:28" ht="21" x14ac:dyDescent="0.2">
      <c r="A46" s="3" t="s">
        <v>90</v>
      </c>
      <c r="C46" s="8">
        <v>3403786</v>
      </c>
      <c r="D46" s="8"/>
      <c r="E46" s="8">
        <v>19940751811</v>
      </c>
      <c r="F46" s="8"/>
      <c r="G46" s="8">
        <v>18947787450.48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3403786</v>
      </c>
      <c r="R46" s="8"/>
      <c r="S46" s="8">
        <v>5930</v>
      </c>
      <c r="T46" s="8"/>
      <c r="U46" s="8">
        <v>19940751811</v>
      </c>
      <c r="V46" s="8"/>
      <c r="W46" s="8">
        <v>20064353496.668999</v>
      </c>
      <c r="Y46" s="1">
        <v>2.3887228379935233E-3</v>
      </c>
      <c r="AA46" s="8">
        <f t="shared" si="0"/>
        <v>0</v>
      </c>
    </row>
    <row r="47" spans="1:28" ht="21" x14ac:dyDescent="0.2">
      <c r="A47" s="3" t="s">
        <v>87</v>
      </c>
      <c r="C47" s="8">
        <v>245000</v>
      </c>
      <c r="D47" s="8"/>
      <c r="E47" s="8">
        <v>1888458163</v>
      </c>
      <c r="F47" s="8"/>
      <c r="G47" s="8">
        <v>1746197932.5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245000</v>
      </c>
      <c r="R47" s="8"/>
      <c r="S47" s="8">
        <v>7830</v>
      </c>
      <c r="T47" s="8"/>
      <c r="U47" s="8">
        <v>1888458163</v>
      </c>
      <c r="V47" s="8"/>
      <c r="W47" s="8">
        <v>1906935817.5</v>
      </c>
      <c r="Y47" s="1">
        <v>2.2702655924629342E-4</v>
      </c>
      <c r="AA47" s="8">
        <f t="shared" si="0"/>
        <v>0</v>
      </c>
    </row>
    <row r="48" spans="1:28" ht="21" x14ac:dyDescent="0.2">
      <c r="A48" s="3" t="s">
        <v>107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1916298</v>
      </c>
      <c r="J48" s="8"/>
      <c r="K48" s="8">
        <v>2662513047</v>
      </c>
      <c r="L48" s="8"/>
      <c r="M48" s="8">
        <v>0</v>
      </c>
      <c r="N48" s="8"/>
      <c r="O48" s="8">
        <v>0</v>
      </c>
      <c r="P48" s="8"/>
      <c r="Q48" s="8">
        <v>1916298</v>
      </c>
      <c r="R48" s="8"/>
      <c r="S48" s="8">
        <v>1412</v>
      </c>
      <c r="T48" s="8"/>
      <c r="U48" s="8">
        <v>2662513047</v>
      </c>
      <c r="V48" s="8"/>
      <c r="W48" s="8">
        <v>2689713189.9828</v>
      </c>
      <c r="Y48" s="1">
        <v>3.2021860687567009E-4</v>
      </c>
      <c r="AA48" s="8">
        <f t="shared" si="0"/>
        <v>0</v>
      </c>
    </row>
    <row r="49" spans="1:27" ht="21" x14ac:dyDescent="0.2">
      <c r="A49" s="3" t="s">
        <v>108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21778603</v>
      </c>
      <c r="J49" s="8"/>
      <c r="K49" s="8">
        <v>60170715198</v>
      </c>
      <c r="L49" s="8"/>
      <c r="M49" s="8">
        <v>0</v>
      </c>
      <c r="N49" s="8"/>
      <c r="O49" s="8">
        <v>0</v>
      </c>
      <c r="P49" s="8"/>
      <c r="Q49" s="8">
        <v>21778603</v>
      </c>
      <c r="R49" s="8"/>
      <c r="S49" s="8">
        <v>2934</v>
      </c>
      <c r="T49" s="8"/>
      <c r="U49" s="8">
        <v>60170715198</v>
      </c>
      <c r="V49" s="8"/>
      <c r="W49" s="8">
        <v>63518225595.848099</v>
      </c>
      <c r="Y49" s="1">
        <v>7.5620396209036232E-3</v>
      </c>
      <c r="AA49" s="8">
        <f t="shared" si="0"/>
        <v>0</v>
      </c>
    </row>
    <row r="50" spans="1:27" ht="21" x14ac:dyDescent="0.2">
      <c r="A50" s="3" t="s">
        <v>109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6500000</v>
      </c>
      <c r="J50" s="8"/>
      <c r="K50" s="8">
        <v>7774552890</v>
      </c>
      <c r="L50" s="8"/>
      <c r="M50" s="8">
        <v>0</v>
      </c>
      <c r="N50" s="8"/>
      <c r="O50" s="8">
        <v>0</v>
      </c>
      <c r="P50" s="8"/>
      <c r="Q50" s="8">
        <v>6500000</v>
      </c>
      <c r="R50" s="8"/>
      <c r="S50" s="8">
        <v>1390</v>
      </c>
      <c r="T50" s="8"/>
      <c r="U50" s="8">
        <v>7774552890</v>
      </c>
      <c r="V50" s="8"/>
      <c r="W50" s="8">
        <v>8981241750</v>
      </c>
      <c r="Y50" s="1">
        <v>1.0692443833451983E-3</v>
      </c>
      <c r="AA50" s="8">
        <f t="shared" si="0"/>
        <v>0</v>
      </c>
    </row>
    <row r="51" spans="1:27" ht="21.75" thickBot="1" x14ac:dyDescent="0.25">
      <c r="A51" s="3" t="s">
        <v>113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1782169</v>
      </c>
      <c r="J51" s="8"/>
      <c r="K51" s="8">
        <v>24320241041</v>
      </c>
      <c r="L51" s="8"/>
      <c r="M51" s="8">
        <v>0</v>
      </c>
      <c r="N51" s="8"/>
      <c r="O51" s="8">
        <v>0</v>
      </c>
      <c r="P51" s="8"/>
      <c r="Q51" s="8">
        <v>1782169</v>
      </c>
      <c r="R51" s="8"/>
      <c r="S51" s="8">
        <v>14650</v>
      </c>
      <c r="T51" s="8"/>
      <c r="U51" s="8">
        <v>24320241041</v>
      </c>
      <c r="V51" s="8"/>
      <c r="W51" s="8">
        <v>25953428633.692501</v>
      </c>
      <c r="Y51" s="1">
        <v>3.089835299793166E-3</v>
      </c>
      <c r="AA51" s="8">
        <f t="shared" si="0"/>
        <v>0</v>
      </c>
    </row>
    <row r="52" spans="1:27" s="3" customFormat="1" ht="21.75" thickBot="1" x14ac:dyDescent="0.25">
      <c r="A52" s="3" t="s">
        <v>18</v>
      </c>
      <c r="C52" s="13"/>
      <c r="E52" s="10">
        <f>SUM(E9:E51)</f>
        <v>7003569110715</v>
      </c>
      <c r="G52" s="10">
        <f>SUM(G9:G51)</f>
        <v>6676698314045.8623</v>
      </c>
      <c r="I52" s="3" t="s">
        <v>18</v>
      </c>
      <c r="K52" s="10">
        <f>SUM(K9:K51)</f>
        <v>454183854684.60632</v>
      </c>
      <c r="M52" s="3" t="s">
        <v>18</v>
      </c>
      <c r="O52" s="10">
        <f>SUM(O9:O51)</f>
        <v>234052298801.51569</v>
      </c>
      <c r="Q52" s="3" t="s">
        <v>18</v>
      </c>
      <c r="S52" s="3" t="s">
        <v>18</v>
      </c>
      <c r="U52" s="10">
        <f>SUM(U9:U51)</f>
        <v>7035437655286</v>
      </c>
      <c r="W52" s="10">
        <f>SUM(W9:W51)</f>
        <v>8069608888521.1006</v>
      </c>
      <c r="Y52" s="14">
        <f>SUM(Y9:Y51)</f>
        <v>0.96071169444288451</v>
      </c>
    </row>
    <row r="53" spans="1:27" ht="19.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96"/>
  <sheetViews>
    <sheetView rightToLeft="1" tabSelected="1" topLeftCell="A39" zoomScale="85" zoomScaleNormal="85" workbookViewId="0">
      <selection activeCell="I16" sqref="I16"/>
    </sheetView>
  </sheetViews>
  <sheetFormatPr defaultRowHeight="18.75" x14ac:dyDescent="0.2"/>
  <cols>
    <col min="1" max="1" width="37.375" style="52" bestFit="1" customWidth="1"/>
    <col min="2" max="2" width="0.875" style="52" customWidth="1"/>
    <col min="3" max="3" width="16.625" style="52" customWidth="1"/>
    <col min="4" max="4" width="0.875" style="52" customWidth="1"/>
    <col min="5" max="5" width="20.125" style="52" customWidth="1"/>
    <col min="6" max="6" width="0.875" style="52" customWidth="1"/>
    <col min="7" max="7" width="20.125" style="52" customWidth="1"/>
    <col min="8" max="8" width="0.875" style="52" customWidth="1"/>
    <col min="9" max="9" width="30.25" style="52" bestFit="1" customWidth="1"/>
    <col min="10" max="10" width="0.875" style="52" customWidth="1"/>
    <col min="11" max="11" width="16.625" style="52" customWidth="1"/>
    <col min="12" max="12" width="0.875" style="52" customWidth="1"/>
    <col min="13" max="13" width="20.125" style="52" customWidth="1"/>
    <col min="14" max="14" width="0.875" style="52" customWidth="1"/>
    <col min="15" max="15" width="20.125" style="52" customWidth="1"/>
    <col min="16" max="16" width="0.875" style="52" customWidth="1"/>
    <col min="17" max="17" width="29.75" style="52" customWidth="1"/>
    <col min="18" max="18" width="0.875" style="52" customWidth="1"/>
    <col min="19" max="16384" width="9" style="52"/>
  </cols>
  <sheetData>
    <row r="1" spans="1:17" s="52" customForma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s="52" customFormat="1" ht="26.25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s="52" customFormat="1" ht="26.25" x14ac:dyDescent="0.2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  <c r="L3" s="65" t="s">
        <v>28</v>
      </c>
      <c r="M3" s="65" t="s">
        <v>28</v>
      </c>
      <c r="N3" s="65" t="s">
        <v>28</v>
      </c>
      <c r="O3" s="65" t="s">
        <v>28</v>
      </c>
      <c r="P3" s="65" t="s">
        <v>28</v>
      </c>
      <c r="Q3" s="65" t="s">
        <v>28</v>
      </c>
    </row>
    <row r="4" spans="1:17" s="52" customFormat="1" ht="26.25" x14ac:dyDescent="0.2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s="52" customFormat="1" ht="27" thickBot="1" x14ac:dyDescent="0.25">
      <c r="A6" s="66" t="s">
        <v>3</v>
      </c>
      <c r="C6" s="66" t="s">
        <v>30</v>
      </c>
      <c r="D6" s="66" t="s">
        <v>30</v>
      </c>
      <c r="E6" s="66" t="s">
        <v>30</v>
      </c>
      <c r="F6" s="66" t="s">
        <v>30</v>
      </c>
      <c r="G6" s="66" t="s">
        <v>30</v>
      </c>
      <c r="H6" s="66" t="s">
        <v>30</v>
      </c>
      <c r="I6" s="66" t="s">
        <v>30</v>
      </c>
      <c r="K6" s="66" t="s">
        <v>31</v>
      </c>
      <c r="L6" s="66" t="s">
        <v>31</v>
      </c>
      <c r="M6" s="66" t="s">
        <v>31</v>
      </c>
      <c r="N6" s="66" t="s">
        <v>31</v>
      </c>
      <c r="O6" s="66" t="s">
        <v>31</v>
      </c>
      <c r="P6" s="66" t="s">
        <v>31</v>
      </c>
      <c r="Q6" s="66" t="s">
        <v>31</v>
      </c>
    </row>
    <row r="7" spans="1:17" s="52" customFormat="1" ht="27" thickBot="1" x14ac:dyDescent="0.25">
      <c r="A7" s="66" t="s">
        <v>3</v>
      </c>
      <c r="C7" s="53" t="s">
        <v>7</v>
      </c>
      <c r="E7" s="53" t="s">
        <v>42</v>
      </c>
      <c r="G7" s="53" t="s">
        <v>43</v>
      </c>
      <c r="I7" s="53" t="s">
        <v>44</v>
      </c>
      <c r="K7" s="53" t="s">
        <v>7</v>
      </c>
      <c r="M7" s="53" t="s">
        <v>42</v>
      </c>
      <c r="O7" s="53" t="s">
        <v>43</v>
      </c>
      <c r="Q7" s="53" t="s">
        <v>44</v>
      </c>
    </row>
    <row r="8" spans="1:17" s="52" customFormat="1" ht="21" x14ac:dyDescent="0.2">
      <c r="A8" s="3" t="s">
        <v>110</v>
      </c>
      <c r="C8" s="7">
        <v>69252473</v>
      </c>
      <c r="D8" s="7"/>
      <c r="E8" s="7">
        <v>381375931153</v>
      </c>
      <c r="F8" s="7"/>
      <c r="G8" s="7">
        <v>265995963642</v>
      </c>
      <c r="H8" s="7"/>
      <c r="I8" s="7">
        <f>+E8-G8</f>
        <v>115379967511</v>
      </c>
      <c r="J8" s="7"/>
      <c r="K8" s="7">
        <v>69252473</v>
      </c>
      <c r="L8" s="7"/>
      <c r="M8" s="7">
        <v>381375931153</v>
      </c>
      <c r="N8" s="7"/>
      <c r="O8" s="7">
        <v>284138427431</v>
      </c>
      <c r="P8" s="7"/>
      <c r="Q8" s="7">
        <f>+M8-O8</f>
        <v>97237503722</v>
      </c>
    </row>
    <row r="9" spans="1:17" s="52" customFormat="1" ht="21" x14ac:dyDescent="0.2">
      <c r="A9" s="3" t="s">
        <v>105</v>
      </c>
      <c r="C9" s="7">
        <v>37103968</v>
      </c>
      <c r="D9" s="7"/>
      <c r="E9" s="7">
        <v>124443914743</v>
      </c>
      <c r="F9" s="7"/>
      <c r="G9" s="7">
        <v>104500424180</v>
      </c>
      <c r="H9" s="7"/>
      <c r="I9" s="7">
        <f t="shared" ref="I9:I50" si="0">+E9-G9</f>
        <v>19943490563</v>
      </c>
      <c r="J9" s="7"/>
      <c r="K9" s="7">
        <v>37103968</v>
      </c>
      <c r="L9" s="7"/>
      <c r="M9" s="7">
        <v>124443914743</v>
      </c>
      <c r="N9" s="7"/>
      <c r="O9" s="7">
        <v>106037111074</v>
      </c>
      <c r="P9" s="7"/>
      <c r="Q9" s="7">
        <f t="shared" ref="Q9:Q50" si="1">+M9-O9</f>
        <v>18406803669</v>
      </c>
    </row>
    <row r="10" spans="1:17" s="52" customFormat="1" ht="21" x14ac:dyDescent="0.2">
      <c r="A10" s="3" t="s">
        <v>108</v>
      </c>
      <c r="C10" s="7">
        <v>21778603</v>
      </c>
      <c r="D10" s="7"/>
      <c r="E10" s="7">
        <v>63518225596</v>
      </c>
      <c r="F10" s="7"/>
      <c r="G10" s="7">
        <v>60170715198</v>
      </c>
      <c r="H10" s="7"/>
      <c r="I10" s="7">
        <f t="shared" si="0"/>
        <v>3347510398</v>
      </c>
      <c r="J10" s="7"/>
      <c r="K10" s="7">
        <v>21778603</v>
      </c>
      <c r="L10" s="7"/>
      <c r="M10" s="7">
        <v>63518225596</v>
      </c>
      <c r="N10" s="7"/>
      <c r="O10" s="7">
        <v>60170715198</v>
      </c>
      <c r="P10" s="7"/>
      <c r="Q10" s="7">
        <f t="shared" si="1"/>
        <v>3347510398</v>
      </c>
    </row>
    <row r="11" spans="1:17" s="52" customFormat="1" ht="21" x14ac:dyDescent="0.2">
      <c r="A11" s="3" t="s">
        <v>64</v>
      </c>
      <c r="C11" s="7">
        <v>10623405</v>
      </c>
      <c r="D11" s="7"/>
      <c r="E11" s="7">
        <v>43159519991</v>
      </c>
      <c r="F11" s="7"/>
      <c r="G11" s="7">
        <v>37832885131</v>
      </c>
      <c r="H11" s="7"/>
      <c r="I11" s="7">
        <f t="shared" si="0"/>
        <v>5326634860</v>
      </c>
      <c r="J11" s="7"/>
      <c r="K11" s="7">
        <v>10623405</v>
      </c>
      <c r="L11" s="7"/>
      <c r="M11" s="7">
        <v>43159519991</v>
      </c>
      <c r="N11" s="7"/>
      <c r="O11" s="7">
        <v>59672796810</v>
      </c>
      <c r="P11" s="7"/>
      <c r="Q11" s="7">
        <f t="shared" si="1"/>
        <v>-16513276819</v>
      </c>
    </row>
    <row r="12" spans="1:17" s="52" customFormat="1" ht="21" x14ac:dyDescent="0.2">
      <c r="A12" s="3" t="s">
        <v>69</v>
      </c>
      <c r="C12" s="7">
        <v>24016624</v>
      </c>
      <c r="D12" s="7"/>
      <c r="E12" s="7">
        <v>84632355435</v>
      </c>
      <c r="F12" s="7"/>
      <c r="G12" s="7">
        <v>75601750263</v>
      </c>
      <c r="H12" s="7"/>
      <c r="I12" s="7">
        <f t="shared" si="0"/>
        <v>9030605172</v>
      </c>
      <c r="J12" s="7"/>
      <c r="K12" s="7">
        <v>24016624</v>
      </c>
      <c r="L12" s="7"/>
      <c r="M12" s="7">
        <v>84632355435</v>
      </c>
      <c r="N12" s="7"/>
      <c r="O12" s="7">
        <v>84807076283</v>
      </c>
      <c r="P12" s="7"/>
      <c r="Q12" s="7">
        <f t="shared" si="1"/>
        <v>-174720848</v>
      </c>
    </row>
    <row r="13" spans="1:17" s="52" customFormat="1" ht="21" x14ac:dyDescent="0.2">
      <c r="A13" s="3" t="s">
        <v>68</v>
      </c>
      <c r="C13" s="7">
        <v>3401856</v>
      </c>
      <c r="D13" s="7"/>
      <c r="E13" s="7">
        <v>44772582028</v>
      </c>
      <c r="F13" s="7"/>
      <c r="G13" s="7">
        <v>44096259036</v>
      </c>
      <c r="H13" s="7"/>
      <c r="I13" s="7">
        <f t="shared" si="0"/>
        <v>676322992</v>
      </c>
      <c r="J13" s="7"/>
      <c r="K13" s="7">
        <v>3401856</v>
      </c>
      <c r="L13" s="7"/>
      <c r="M13" s="7">
        <v>44772582028</v>
      </c>
      <c r="N13" s="7"/>
      <c r="O13" s="7">
        <v>48526174627</v>
      </c>
      <c r="P13" s="7"/>
      <c r="Q13" s="7">
        <f t="shared" si="1"/>
        <v>-3753592599</v>
      </c>
    </row>
    <row r="14" spans="1:17" s="52" customFormat="1" ht="21" x14ac:dyDescent="0.2">
      <c r="A14" s="3" t="s">
        <v>65</v>
      </c>
      <c r="C14" s="7">
        <v>65914526</v>
      </c>
      <c r="D14" s="7"/>
      <c r="E14" s="7">
        <v>104966779982</v>
      </c>
      <c r="F14" s="7"/>
      <c r="G14" s="7">
        <v>83545378215</v>
      </c>
      <c r="H14" s="7"/>
      <c r="I14" s="7">
        <f t="shared" si="0"/>
        <v>21421401767</v>
      </c>
      <c r="J14" s="7"/>
      <c r="K14" s="7">
        <v>65914526</v>
      </c>
      <c r="L14" s="7"/>
      <c r="M14" s="7">
        <v>104966779982</v>
      </c>
      <c r="N14" s="7"/>
      <c r="O14" s="7">
        <v>125040278829</v>
      </c>
      <c r="P14" s="7"/>
      <c r="Q14" s="7">
        <f t="shared" si="1"/>
        <v>-20073498847</v>
      </c>
    </row>
    <row r="15" spans="1:17" s="52" customFormat="1" ht="21" x14ac:dyDescent="0.2">
      <c r="A15" s="3" t="s">
        <v>96</v>
      </c>
      <c r="C15" s="7">
        <v>50677155</v>
      </c>
      <c r="D15" s="7"/>
      <c r="E15" s="7">
        <v>120750375348</v>
      </c>
      <c r="F15" s="7"/>
      <c r="G15" s="7">
        <v>101381821184</v>
      </c>
      <c r="H15" s="7"/>
      <c r="I15" s="7">
        <f t="shared" si="0"/>
        <v>19368554164</v>
      </c>
      <c r="J15" s="7"/>
      <c r="K15" s="7">
        <v>50677155</v>
      </c>
      <c r="L15" s="7"/>
      <c r="M15" s="7">
        <v>120750375348</v>
      </c>
      <c r="N15" s="7"/>
      <c r="O15" s="7">
        <v>127975024400</v>
      </c>
      <c r="P15" s="7"/>
      <c r="Q15" s="7">
        <f t="shared" si="1"/>
        <v>-7224649052</v>
      </c>
    </row>
    <row r="16" spans="1:17" s="52" customFormat="1" ht="21" x14ac:dyDescent="0.2">
      <c r="A16" s="3" t="s">
        <v>17</v>
      </c>
      <c r="C16" s="7">
        <v>250000</v>
      </c>
      <c r="D16" s="7"/>
      <c r="E16" s="7">
        <v>3774904875</v>
      </c>
      <c r="F16" s="7"/>
      <c r="G16" s="7">
        <v>3436927875</v>
      </c>
      <c r="H16" s="7"/>
      <c r="I16" s="7">
        <f t="shared" si="0"/>
        <v>337977000</v>
      </c>
      <c r="J16" s="7"/>
      <c r="K16" s="7">
        <v>250000</v>
      </c>
      <c r="L16" s="7"/>
      <c r="M16" s="7">
        <v>3774904875</v>
      </c>
      <c r="N16" s="7"/>
      <c r="O16" s="7">
        <v>4540323378</v>
      </c>
      <c r="P16" s="7"/>
      <c r="Q16" s="7">
        <f t="shared" si="1"/>
        <v>-765418503</v>
      </c>
    </row>
    <row r="17" spans="1:17" s="52" customFormat="1" ht="21" x14ac:dyDescent="0.2">
      <c r="A17" s="3" t="s">
        <v>87</v>
      </c>
      <c r="C17" s="7">
        <v>245000</v>
      </c>
      <c r="D17" s="7"/>
      <c r="E17" s="7">
        <v>1906935817</v>
      </c>
      <c r="F17" s="7"/>
      <c r="G17" s="7">
        <v>1746197932</v>
      </c>
      <c r="H17" s="7"/>
      <c r="I17" s="7">
        <f t="shared" si="0"/>
        <v>160737885</v>
      </c>
      <c r="J17" s="7"/>
      <c r="K17" s="7">
        <v>245000</v>
      </c>
      <c r="L17" s="7"/>
      <c r="M17" s="7">
        <v>1906935817</v>
      </c>
      <c r="N17" s="7"/>
      <c r="O17" s="7">
        <v>1888458163</v>
      </c>
      <c r="P17" s="7"/>
      <c r="Q17" s="7">
        <f t="shared" si="1"/>
        <v>18477654</v>
      </c>
    </row>
    <row r="18" spans="1:17" s="52" customFormat="1" ht="21" x14ac:dyDescent="0.2">
      <c r="A18" s="3" t="s">
        <v>66</v>
      </c>
      <c r="C18" s="7">
        <v>13450478</v>
      </c>
      <c r="D18" s="7"/>
      <c r="E18" s="7">
        <v>73671166584</v>
      </c>
      <c r="F18" s="7"/>
      <c r="G18" s="7">
        <v>60098380582</v>
      </c>
      <c r="H18" s="7"/>
      <c r="I18" s="7">
        <f t="shared" si="0"/>
        <v>13572786002</v>
      </c>
      <c r="J18" s="7"/>
      <c r="K18" s="7">
        <v>13450478</v>
      </c>
      <c r="L18" s="7"/>
      <c r="M18" s="7">
        <v>73671166584</v>
      </c>
      <c r="N18" s="7"/>
      <c r="O18" s="7">
        <v>78852637120</v>
      </c>
      <c r="P18" s="7"/>
      <c r="Q18" s="7">
        <f t="shared" si="1"/>
        <v>-5181470536</v>
      </c>
    </row>
    <row r="19" spans="1:17" s="52" customFormat="1" ht="21" x14ac:dyDescent="0.2">
      <c r="A19" s="3" t="s">
        <v>104</v>
      </c>
      <c r="C19" s="7">
        <v>64666420</v>
      </c>
      <c r="D19" s="7"/>
      <c r="E19" s="7">
        <v>312280279023</v>
      </c>
      <c r="F19" s="7"/>
      <c r="G19" s="7">
        <v>206348983308</v>
      </c>
      <c r="H19" s="7"/>
      <c r="I19" s="7">
        <f t="shared" si="0"/>
        <v>105931295715</v>
      </c>
      <c r="J19" s="7"/>
      <c r="K19" s="7">
        <v>64666420</v>
      </c>
      <c r="L19" s="7"/>
      <c r="M19" s="7">
        <v>312280279023</v>
      </c>
      <c r="N19" s="7"/>
      <c r="O19" s="7">
        <v>201683328944</v>
      </c>
      <c r="P19" s="7"/>
      <c r="Q19" s="7">
        <f t="shared" si="1"/>
        <v>110596950079</v>
      </c>
    </row>
    <row r="20" spans="1:17" s="52" customFormat="1" ht="21" x14ac:dyDescent="0.2">
      <c r="A20" s="3" t="s">
        <v>111</v>
      </c>
      <c r="C20" s="7">
        <v>26976238</v>
      </c>
      <c r="D20" s="7"/>
      <c r="E20" s="7">
        <v>108979124216</v>
      </c>
      <c r="F20" s="7"/>
      <c r="G20" s="7">
        <v>96402939796</v>
      </c>
      <c r="H20" s="7"/>
      <c r="I20" s="7">
        <f t="shared" si="0"/>
        <v>12576184420</v>
      </c>
      <c r="J20" s="7"/>
      <c r="K20" s="7">
        <v>26976238</v>
      </c>
      <c r="L20" s="7"/>
      <c r="M20" s="7">
        <v>108979124216</v>
      </c>
      <c r="N20" s="7"/>
      <c r="O20" s="7">
        <v>108795049389</v>
      </c>
      <c r="P20" s="7"/>
      <c r="Q20" s="7">
        <f t="shared" si="1"/>
        <v>184074827</v>
      </c>
    </row>
    <row r="21" spans="1:17" s="52" customFormat="1" ht="21" x14ac:dyDescent="0.2">
      <c r="A21" s="3" t="s">
        <v>89</v>
      </c>
      <c r="C21" s="7">
        <v>1500000</v>
      </c>
      <c r="D21" s="7"/>
      <c r="E21" s="7">
        <v>6924552300</v>
      </c>
      <c r="F21" s="7"/>
      <c r="G21" s="7">
        <v>5431986225</v>
      </c>
      <c r="H21" s="7"/>
      <c r="I21" s="7">
        <f t="shared" si="0"/>
        <v>1492566075</v>
      </c>
      <c r="J21" s="7"/>
      <c r="K21" s="7">
        <v>1500000</v>
      </c>
      <c r="L21" s="7"/>
      <c r="M21" s="7">
        <v>6924552300</v>
      </c>
      <c r="N21" s="7"/>
      <c r="O21" s="7">
        <v>4055178761</v>
      </c>
      <c r="P21" s="7"/>
      <c r="Q21" s="7">
        <f t="shared" si="1"/>
        <v>2869373539</v>
      </c>
    </row>
    <row r="22" spans="1:17" s="52" customFormat="1" ht="21" x14ac:dyDescent="0.2">
      <c r="A22" s="3" t="s">
        <v>60</v>
      </c>
      <c r="C22" s="7">
        <v>301624213</v>
      </c>
      <c r="D22" s="7"/>
      <c r="E22" s="7">
        <v>475829494156</v>
      </c>
      <c r="F22" s="7"/>
      <c r="G22" s="7">
        <v>377328042446</v>
      </c>
      <c r="H22" s="7"/>
      <c r="I22" s="7">
        <f t="shared" si="0"/>
        <v>98501451710</v>
      </c>
      <c r="J22" s="7"/>
      <c r="K22" s="7">
        <v>301624213</v>
      </c>
      <c r="L22" s="7"/>
      <c r="M22" s="7">
        <v>475829494156</v>
      </c>
      <c r="N22" s="7"/>
      <c r="O22" s="7">
        <v>480626766335</v>
      </c>
      <c r="P22" s="7"/>
      <c r="Q22" s="7">
        <f t="shared" si="1"/>
        <v>-4797272179</v>
      </c>
    </row>
    <row r="23" spans="1:17" s="52" customFormat="1" ht="21" x14ac:dyDescent="0.2">
      <c r="A23" s="3" t="s">
        <v>70</v>
      </c>
      <c r="C23" s="7">
        <v>83150326</v>
      </c>
      <c r="D23" s="7"/>
      <c r="E23" s="7">
        <v>230774383716</v>
      </c>
      <c r="F23" s="7"/>
      <c r="G23" s="7">
        <v>193827338152</v>
      </c>
      <c r="H23" s="7"/>
      <c r="I23" s="7">
        <f t="shared" si="0"/>
        <v>36947045564</v>
      </c>
      <c r="J23" s="7"/>
      <c r="K23" s="7">
        <v>83150326</v>
      </c>
      <c r="L23" s="7"/>
      <c r="M23" s="7">
        <v>230774383716</v>
      </c>
      <c r="N23" s="7"/>
      <c r="O23" s="7">
        <v>244175131798</v>
      </c>
      <c r="P23" s="7"/>
      <c r="Q23" s="7">
        <f t="shared" si="1"/>
        <v>-13400748082</v>
      </c>
    </row>
    <row r="24" spans="1:17" s="52" customFormat="1" ht="21" x14ac:dyDescent="0.2">
      <c r="A24" s="3" t="s">
        <v>115</v>
      </c>
      <c r="C24" s="7">
        <v>40145418</v>
      </c>
      <c r="D24" s="7"/>
      <c r="E24" s="7">
        <v>31605989788</v>
      </c>
      <c r="F24" s="7"/>
      <c r="G24" s="7">
        <v>28113116197</v>
      </c>
      <c r="H24" s="7"/>
      <c r="I24" s="7">
        <f t="shared" si="0"/>
        <v>3492873591</v>
      </c>
      <c r="J24" s="7"/>
      <c r="K24" s="7">
        <v>40145418</v>
      </c>
      <c r="L24" s="7"/>
      <c r="M24" s="7">
        <v>31605989788</v>
      </c>
      <c r="N24" s="7"/>
      <c r="O24" s="7">
        <v>36514495786</v>
      </c>
      <c r="P24" s="7"/>
      <c r="Q24" s="7">
        <f t="shared" si="1"/>
        <v>-4908505998</v>
      </c>
    </row>
    <row r="25" spans="1:17" s="52" customFormat="1" ht="21" x14ac:dyDescent="0.2">
      <c r="A25" s="3" t="s">
        <v>15</v>
      </c>
      <c r="C25" s="7">
        <v>3652624</v>
      </c>
      <c r="D25" s="7"/>
      <c r="E25" s="7">
        <v>7072975448</v>
      </c>
      <c r="F25" s="7"/>
      <c r="G25" s="7">
        <v>6288703016</v>
      </c>
      <c r="H25" s="7"/>
      <c r="I25" s="7">
        <f t="shared" si="0"/>
        <v>784272432</v>
      </c>
      <c r="J25" s="7"/>
      <c r="K25" s="7">
        <v>3652624</v>
      </c>
      <c r="L25" s="7"/>
      <c r="M25" s="7">
        <v>7072975448</v>
      </c>
      <c r="N25" s="7"/>
      <c r="O25" s="7">
        <v>7933496590</v>
      </c>
      <c r="P25" s="7"/>
      <c r="Q25" s="7">
        <f t="shared" si="1"/>
        <v>-860521142</v>
      </c>
    </row>
    <row r="26" spans="1:17" s="52" customFormat="1" ht="21" x14ac:dyDescent="0.2">
      <c r="A26" s="3" t="s">
        <v>116</v>
      </c>
      <c r="C26" s="7">
        <v>6988792</v>
      </c>
      <c r="D26" s="7"/>
      <c r="E26" s="7">
        <v>46337881946</v>
      </c>
      <c r="F26" s="7"/>
      <c r="G26" s="7">
        <v>42197708877</v>
      </c>
      <c r="H26" s="7"/>
      <c r="I26" s="7">
        <f t="shared" si="0"/>
        <v>4140173069</v>
      </c>
      <c r="J26" s="7"/>
      <c r="K26" s="7">
        <v>6988792</v>
      </c>
      <c r="L26" s="7"/>
      <c r="M26" s="7">
        <v>46337881946</v>
      </c>
      <c r="N26" s="7"/>
      <c r="O26" s="7">
        <v>46629384986</v>
      </c>
      <c r="P26" s="7"/>
      <c r="Q26" s="7">
        <f t="shared" si="1"/>
        <v>-291503040</v>
      </c>
    </row>
    <row r="27" spans="1:17" s="52" customFormat="1" ht="21" x14ac:dyDescent="0.2">
      <c r="A27" s="3" t="s">
        <v>61</v>
      </c>
      <c r="C27" s="7">
        <v>17204580</v>
      </c>
      <c r="D27" s="7"/>
      <c r="E27" s="7">
        <v>59857744621</v>
      </c>
      <c r="F27" s="7"/>
      <c r="G27" s="7">
        <v>55937382145</v>
      </c>
      <c r="H27" s="7"/>
      <c r="I27" s="7">
        <f t="shared" si="0"/>
        <v>3920362476</v>
      </c>
      <c r="J27" s="7"/>
      <c r="K27" s="7">
        <v>17204580</v>
      </c>
      <c r="L27" s="7"/>
      <c r="M27" s="7">
        <v>59857744621</v>
      </c>
      <c r="N27" s="7"/>
      <c r="O27" s="7">
        <v>62319311115</v>
      </c>
      <c r="P27" s="7"/>
      <c r="Q27" s="7">
        <f t="shared" si="1"/>
        <v>-2461566494</v>
      </c>
    </row>
    <row r="28" spans="1:17" s="52" customFormat="1" ht="21" x14ac:dyDescent="0.2">
      <c r="A28" s="3" t="s">
        <v>117</v>
      </c>
      <c r="C28" s="7">
        <v>3708830146</v>
      </c>
      <c r="D28" s="7"/>
      <c r="E28" s="7">
        <v>2008548268093</v>
      </c>
      <c r="F28" s="7"/>
      <c r="G28" s="7">
        <v>1675307381163</v>
      </c>
      <c r="H28" s="7"/>
      <c r="I28" s="7">
        <f t="shared" si="0"/>
        <v>333240886930</v>
      </c>
      <c r="J28" s="7"/>
      <c r="K28" s="7">
        <v>3708830146</v>
      </c>
      <c r="L28" s="7"/>
      <c r="M28" s="7">
        <v>2008548268093</v>
      </c>
      <c r="N28" s="7"/>
      <c r="O28" s="7">
        <v>1496845688575</v>
      </c>
      <c r="P28" s="7"/>
      <c r="Q28" s="7">
        <f t="shared" si="1"/>
        <v>511702579518</v>
      </c>
    </row>
    <row r="29" spans="1:17" s="52" customFormat="1" ht="21" x14ac:dyDescent="0.2">
      <c r="A29" s="3" t="s">
        <v>80</v>
      </c>
      <c r="C29" s="7">
        <v>10571378</v>
      </c>
      <c r="D29" s="7"/>
      <c r="E29" s="7">
        <v>110233937377</v>
      </c>
      <c r="F29" s="7"/>
      <c r="G29" s="7">
        <v>89111895991</v>
      </c>
      <c r="H29" s="7"/>
      <c r="I29" s="7">
        <f t="shared" si="0"/>
        <v>21122041386</v>
      </c>
      <c r="J29" s="7"/>
      <c r="K29" s="7">
        <v>10571378</v>
      </c>
      <c r="L29" s="7"/>
      <c r="M29" s="7">
        <v>110233937377</v>
      </c>
      <c r="N29" s="7"/>
      <c r="O29" s="7">
        <v>81284759836</v>
      </c>
      <c r="P29" s="7"/>
      <c r="Q29" s="7">
        <f t="shared" si="1"/>
        <v>28949177541</v>
      </c>
    </row>
    <row r="30" spans="1:17" s="52" customFormat="1" ht="21" x14ac:dyDescent="0.2">
      <c r="A30" s="3" t="s">
        <v>88</v>
      </c>
      <c r="C30" s="7">
        <v>900000</v>
      </c>
      <c r="D30" s="7"/>
      <c r="E30" s="7">
        <v>3117837825</v>
      </c>
      <c r="F30" s="7"/>
      <c r="G30" s="7">
        <v>2980062495</v>
      </c>
      <c r="H30" s="7"/>
      <c r="I30" s="7">
        <f t="shared" si="0"/>
        <v>137775330</v>
      </c>
      <c r="J30" s="7"/>
      <c r="K30" s="7">
        <v>900000</v>
      </c>
      <c r="L30" s="7"/>
      <c r="M30" s="7">
        <v>3117837825</v>
      </c>
      <c r="N30" s="7"/>
      <c r="O30" s="7">
        <v>2973597577</v>
      </c>
      <c r="P30" s="7"/>
      <c r="Q30" s="7">
        <f t="shared" si="1"/>
        <v>144240248</v>
      </c>
    </row>
    <row r="31" spans="1:17" s="52" customFormat="1" ht="21" x14ac:dyDescent="0.2">
      <c r="A31" s="3" t="s">
        <v>59</v>
      </c>
      <c r="C31" s="7">
        <v>293039711</v>
      </c>
      <c r="D31" s="7"/>
      <c r="E31" s="7">
        <v>266827250243</v>
      </c>
      <c r="F31" s="7"/>
      <c r="G31" s="7">
        <v>216660207955</v>
      </c>
      <c r="H31" s="7"/>
      <c r="I31" s="7">
        <f t="shared" si="0"/>
        <v>50167042288</v>
      </c>
      <c r="J31" s="7"/>
      <c r="K31" s="7">
        <v>293039711</v>
      </c>
      <c r="L31" s="7"/>
      <c r="M31" s="7">
        <v>266827250243</v>
      </c>
      <c r="N31" s="7"/>
      <c r="O31" s="7">
        <v>281972058109</v>
      </c>
      <c r="P31" s="7"/>
      <c r="Q31" s="7">
        <f t="shared" si="1"/>
        <v>-15144807866</v>
      </c>
    </row>
    <row r="32" spans="1:17" s="52" customFormat="1" ht="21" x14ac:dyDescent="0.2">
      <c r="A32" s="3" t="s">
        <v>16</v>
      </c>
      <c r="C32" s="7">
        <v>20306</v>
      </c>
      <c r="D32" s="7"/>
      <c r="E32" s="7">
        <v>168110590616</v>
      </c>
      <c r="F32" s="7"/>
      <c r="G32" s="7">
        <v>256182320505</v>
      </c>
      <c r="H32" s="7"/>
      <c r="I32" s="7">
        <f t="shared" si="0"/>
        <v>-88071729889</v>
      </c>
      <c r="J32" s="7"/>
      <c r="K32" s="7">
        <v>20306</v>
      </c>
      <c r="L32" s="7"/>
      <c r="M32" s="7">
        <v>168110590616</v>
      </c>
      <c r="N32" s="7"/>
      <c r="O32" s="7">
        <v>132753356679</v>
      </c>
      <c r="P32" s="7"/>
      <c r="Q32" s="7">
        <f t="shared" si="1"/>
        <v>35357233937</v>
      </c>
    </row>
    <row r="33" spans="1:17" s="52" customFormat="1" ht="21" x14ac:dyDescent="0.2">
      <c r="A33" s="3" t="s">
        <v>58</v>
      </c>
      <c r="C33" s="7">
        <v>112139955</v>
      </c>
      <c r="D33" s="7"/>
      <c r="E33" s="7">
        <v>113144813101</v>
      </c>
      <c r="F33" s="7"/>
      <c r="G33" s="7">
        <v>74575251197</v>
      </c>
      <c r="H33" s="7"/>
      <c r="I33" s="7">
        <f t="shared" si="0"/>
        <v>38569561904</v>
      </c>
      <c r="J33" s="7"/>
      <c r="K33" s="7">
        <v>112139955</v>
      </c>
      <c r="L33" s="7"/>
      <c r="M33" s="7">
        <v>113144813101</v>
      </c>
      <c r="N33" s="7"/>
      <c r="O33" s="7">
        <v>88626010245</v>
      </c>
      <c r="P33" s="7"/>
      <c r="Q33" s="7">
        <f t="shared" si="1"/>
        <v>24518802856</v>
      </c>
    </row>
    <row r="34" spans="1:17" s="52" customFormat="1" ht="21" x14ac:dyDescent="0.2">
      <c r="A34" s="3" t="s">
        <v>73</v>
      </c>
      <c r="C34" s="7">
        <v>166166796</v>
      </c>
      <c r="D34" s="7"/>
      <c r="E34" s="7">
        <v>375780185607</v>
      </c>
      <c r="F34" s="7"/>
      <c r="G34" s="7">
        <v>304393101069</v>
      </c>
      <c r="H34" s="7"/>
      <c r="I34" s="7">
        <f t="shared" si="0"/>
        <v>71387084538</v>
      </c>
      <c r="J34" s="7"/>
      <c r="K34" s="7">
        <v>166166796</v>
      </c>
      <c r="L34" s="7"/>
      <c r="M34" s="7">
        <v>375780185607</v>
      </c>
      <c r="N34" s="7"/>
      <c r="O34" s="7">
        <v>298669178278</v>
      </c>
      <c r="P34" s="7"/>
      <c r="Q34" s="7">
        <f t="shared" si="1"/>
        <v>77111007329</v>
      </c>
    </row>
    <row r="35" spans="1:17" s="52" customFormat="1" ht="21" x14ac:dyDescent="0.2">
      <c r="A35" s="3" t="s">
        <v>109</v>
      </c>
      <c r="C35" s="7">
        <v>6500000</v>
      </c>
      <c r="D35" s="7"/>
      <c r="E35" s="7">
        <v>8981241750</v>
      </c>
      <c r="F35" s="7"/>
      <c r="G35" s="7">
        <v>7774552890</v>
      </c>
      <c r="H35" s="7"/>
      <c r="I35" s="7">
        <f t="shared" si="0"/>
        <v>1206688860</v>
      </c>
      <c r="J35" s="7"/>
      <c r="K35" s="7">
        <v>6500000</v>
      </c>
      <c r="L35" s="7"/>
      <c r="M35" s="7">
        <v>8981241750</v>
      </c>
      <c r="N35" s="7"/>
      <c r="O35" s="7">
        <v>7774552890</v>
      </c>
      <c r="P35" s="7"/>
      <c r="Q35" s="7">
        <f t="shared" si="1"/>
        <v>1206688860</v>
      </c>
    </row>
    <row r="36" spans="1:17" s="52" customFormat="1" ht="21" x14ac:dyDescent="0.2">
      <c r="A36" s="3" t="s">
        <v>85</v>
      </c>
      <c r="C36" s="7">
        <v>285750</v>
      </c>
      <c r="D36" s="7"/>
      <c r="E36" s="7">
        <v>15253473589</v>
      </c>
      <c r="F36" s="7"/>
      <c r="G36" s="7">
        <v>13620187310</v>
      </c>
      <c r="H36" s="7"/>
      <c r="I36" s="7">
        <f t="shared" si="0"/>
        <v>1633286279</v>
      </c>
      <c r="J36" s="7"/>
      <c r="K36" s="7">
        <v>285750</v>
      </c>
      <c r="L36" s="7"/>
      <c r="M36" s="7">
        <v>15253473589</v>
      </c>
      <c r="N36" s="7"/>
      <c r="O36" s="7">
        <v>12155688103</v>
      </c>
      <c r="P36" s="7"/>
      <c r="Q36" s="7">
        <f t="shared" si="1"/>
        <v>3097785486</v>
      </c>
    </row>
    <row r="37" spans="1:17" s="52" customFormat="1" ht="21" x14ac:dyDescent="0.2">
      <c r="A37" s="3" t="s">
        <v>95</v>
      </c>
      <c r="C37" s="7">
        <v>64876382</v>
      </c>
      <c r="D37" s="7"/>
      <c r="E37" s="7">
        <v>84288910358</v>
      </c>
      <c r="F37" s="7"/>
      <c r="G37" s="7">
        <v>81035673936</v>
      </c>
      <c r="H37" s="7"/>
      <c r="I37" s="7">
        <f t="shared" si="0"/>
        <v>3253236422</v>
      </c>
      <c r="J37" s="7"/>
      <c r="K37" s="7">
        <v>64876382</v>
      </c>
      <c r="L37" s="7"/>
      <c r="M37" s="7">
        <v>84288910358</v>
      </c>
      <c r="N37" s="7"/>
      <c r="O37" s="7">
        <v>99665207841</v>
      </c>
      <c r="P37" s="7"/>
      <c r="Q37" s="7">
        <f t="shared" si="1"/>
        <v>-15376297483</v>
      </c>
    </row>
    <row r="38" spans="1:17" s="52" customFormat="1" ht="21" x14ac:dyDescent="0.2">
      <c r="A38" s="3" t="s">
        <v>90</v>
      </c>
      <c r="C38" s="7">
        <v>3403786</v>
      </c>
      <c r="D38" s="7"/>
      <c r="E38" s="7">
        <v>20064353497</v>
      </c>
      <c r="F38" s="7"/>
      <c r="G38" s="7">
        <v>18947787450</v>
      </c>
      <c r="H38" s="7"/>
      <c r="I38" s="7">
        <f t="shared" si="0"/>
        <v>1116566047</v>
      </c>
      <c r="J38" s="7"/>
      <c r="K38" s="7">
        <v>3403786</v>
      </c>
      <c r="L38" s="7"/>
      <c r="M38" s="7">
        <v>20064353497</v>
      </c>
      <c r="N38" s="7"/>
      <c r="O38" s="7">
        <v>19940751811</v>
      </c>
      <c r="P38" s="7"/>
      <c r="Q38" s="7">
        <f t="shared" si="1"/>
        <v>123601686</v>
      </c>
    </row>
    <row r="39" spans="1:17" s="52" customFormat="1" ht="21" x14ac:dyDescent="0.2">
      <c r="A39" s="3" t="s">
        <v>63</v>
      </c>
      <c r="C39" s="7">
        <v>4164207</v>
      </c>
      <c r="D39" s="7"/>
      <c r="E39" s="7">
        <v>56751584866</v>
      </c>
      <c r="F39" s="7"/>
      <c r="G39" s="7">
        <v>51960163947</v>
      </c>
      <c r="H39" s="7"/>
      <c r="I39" s="7">
        <f t="shared" si="0"/>
        <v>4791420919</v>
      </c>
      <c r="J39" s="7"/>
      <c r="K39" s="7">
        <v>4164207</v>
      </c>
      <c r="L39" s="7"/>
      <c r="M39" s="7">
        <v>56751584866</v>
      </c>
      <c r="N39" s="7"/>
      <c r="O39" s="7">
        <v>69139397192</v>
      </c>
      <c r="P39" s="7"/>
      <c r="Q39" s="7">
        <f t="shared" si="1"/>
        <v>-12387812326</v>
      </c>
    </row>
    <row r="40" spans="1:17" s="52" customFormat="1" ht="21" x14ac:dyDescent="0.2">
      <c r="A40" s="3" t="s">
        <v>118</v>
      </c>
      <c r="C40" s="7">
        <v>1782169</v>
      </c>
      <c r="D40" s="7"/>
      <c r="E40" s="7">
        <v>25953428634</v>
      </c>
      <c r="F40" s="7"/>
      <c r="G40" s="7">
        <v>24320241041</v>
      </c>
      <c r="H40" s="7"/>
      <c r="I40" s="7">
        <f t="shared" si="0"/>
        <v>1633187593</v>
      </c>
      <c r="J40" s="7"/>
      <c r="K40" s="7">
        <v>1782169</v>
      </c>
      <c r="L40" s="7"/>
      <c r="M40" s="7">
        <v>25953428634</v>
      </c>
      <c r="N40" s="7"/>
      <c r="O40" s="7">
        <v>24320241041</v>
      </c>
      <c r="P40" s="7"/>
      <c r="Q40" s="7">
        <f t="shared" si="1"/>
        <v>1633187593</v>
      </c>
    </row>
    <row r="41" spans="1:17" s="52" customFormat="1" ht="21" x14ac:dyDescent="0.2">
      <c r="A41" s="3" t="s">
        <v>99</v>
      </c>
      <c r="C41" s="7">
        <v>1191250</v>
      </c>
      <c r="D41" s="7"/>
      <c r="E41" s="7">
        <v>5207944751</v>
      </c>
      <c r="F41" s="7"/>
      <c r="G41" s="7">
        <v>4695526788</v>
      </c>
      <c r="H41" s="7"/>
      <c r="I41" s="7">
        <f t="shared" si="0"/>
        <v>512417963</v>
      </c>
      <c r="K41" s="7">
        <v>1191250</v>
      </c>
      <c r="L41" s="7"/>
      <c r="M41" s="7">
        <v>5207944751</v>
      </c>
      <c r="N41" s="7"/>
      <c r="O41" s="7">
        <v>3617082641</v>
      </c>
      <c r="P41" s="7"/>
      <c r="Q41" s="7">
        <f t="shared" si="1"/>
        <v>1590862110</v>
      </c>
    </row>
    <row r="42" spans="1:17" s="52" customFormat="1" ht="21" x14ac:dyDescent="0.2">
      <c r="A42" s="3" t="s">
        <v>74</v>
      </c>
      <c r="C42" s="7">
        <v>146821319</v>
      </c>
      <c r="D42" s="7"/>
      <c r="E42" s="7">
        <v>212062054816</v>
      </c>
      <c r="F42" s="7"/>
      <c r="G42" s="7">
        <v>191237803171</v>
      </c>
      <c r="H42" s="7"/>
      <c r="I42" s="7">
        <f t="shared" si="0"/>
        <v>20824251645</v>
      </c>
      <c r="K42" s="7">
        <v>146821319</v>
      </c>
      <c r="L42" s="7"/>
      <c r="M42" s="7">
        <v>212062054816</v>
      </c>
      <c r="N42" s="7"/>
      <c r="O42" s="7">
        <v>254529322938</v>
      </c>
      <c r="P42" s="7"/>
      <c r="Q42" s="7">
        <f t="shared" si="1"/>
        <v>-42467268122</v>
      </c>
    </row>
    <row r="43" spans="1:17" s="52" customFormat="1" ht="21" x14ac:dyDescent="0.2">
      <c r="A43" s="3" t="s">
        <v>107</v>
      </c>
      <c r="C43" s="7">
        <v>1916298</v>
      </c>
      <c r="D43" s="7"/>
      <c r="E43" s="7">
        <v>2689713190</v>
      </c>
      <c r="F43" s="7"/>
      <c r="G43" s="7">
        <v>2662513047</v>
      </c>
      <c r="H43" s="7"/>
      <c r="I43" s="7">
        <f t="shared" si="0"/>
        <v>27200143</v>
      </c>
      <c r="K43" s="7">
        <v>1916298</v>
      </c>
      <c r="L43" s="7"/>
      <c r="M43" s="7">
        <v>2689713190</v>
      </c>
      <c r="N43" s="7"/>
      <c r="O43" s="7">
        <v>2662513047</v>
      </c>
      <c r="P43" s="7"/>
      <c r="Q43" s="7">
        <f t="shared" si="1"/>
        <v>27200143</v>
      </c>
    </row>
    <row r="44" spans="1:17" s="52" customFormat="1" ht="21" x14ac:dyDescent="0.2">
      <c r="A44" s="3" t="s">
        <v>82</v>
      </c>
      <c r="C44" s="7">
        <v>800000</v>
      </c>
      <c r="D44" s="7"/>
      <c r="E44" s="7">
        <v>11300360400</v>
      </c>
      <c r="F44" s="7"/>
      <c r="G44" s="7">
        <v>10680073200</v>
      </c>
      <c r="H44" s="7"/>
      <c r="I44" s="7">
        <f t="shared" si="0"/>
        <v>620287200</v>
      </c>
      <c r="K44" s="7">
        <v>800000</v>
      </c>
      <c r="L44" s="7"/>
      <c r="M44" s="7">
        <v>11300360400</v>
      </c>
      <c r="N44" s="7"/>
      <c r="O44" s="7">
        <v>10970752405</v>
      </c>
      <c r="P44" s="7"/>
      <c r="Q44" s="7">
        <f t="shared" si="1"/>
        <v>329607995</v>
      </c>
    </row>
    <row r="45" spans="1:17" s="52" customFormat="1" ht="21" x14ac:dyDescent="0.2">
      <c r="A45" s="3" t="s">
        <v>112</v>
      </c>
      <c r="C45" s="7">
        <v>88476753</v>
      </c>
      <c r="D45" s="7"/>
      <c r="E45" s="7">
        <v>513629847306</v>
      </c>
      <c r="F45" s="7"/>
      <c r="G45" s="7">
        <v>394702903232</v>
      </c>
      <c r="H45" s="7"/>
      <c r="I45" s="7">
        <f t="shared" si="0"/>
        <v>118926944074</v>
      </c>
      <c r="K45" s="7">
        <v>88476753</v>
      </c>
      <c r="L45" s="7"/>
      <c r="M45" s="7">
        <v>513629847306</v>
      </c>
      <c r="N45" s="7"/>
      <c r="O45" s="7">
        <v>391900606498</v>
      </c>
      <c r="P45" s="7"/>
      <c r="Q45" s="7">
        <f t="shared" si="1"/>
        <v>121729240808</v>
      </c>
    </row>
    <row r="46" spans="1:17" s="52" customFormat="1" ht="21" x14ac:dyDescent="0.2">
      <c r="A46" s="3" t="s">
        <v>119</v>
      </c>
      <c r="C46" s="7">
        <v>4392536</v>
      </c>
      <c r="D46" s="7"/>
      <c r="E46" s="7">
        <v>55147637189</v>
      </c>
      <c r="F46" s="7"/>
      <c r="G46" s="7">
        <v>51320978147</v>
      </c>
      <c r="H46" s="7"/>
      <c r="I46" s="7">
        <f t="shared" si="0"/>
        <v>3826659042</v>
      </c>
      <c r="K46" s="7">
        <v>4392536</v>
      </c>
      <c r="L46" s="7"/>
      <c r="M46" s="7">
        <v>55147637189</v>
      </c>
      <c r="N46" s="7"/>
      <c r="O46" s="7">
        <v>69064803852</v>
      </c>
      <c r="P46" s="7"/>
      <c r="Q46" s="7">
        <f t="shared" si="1"/>
        <v>-13917166663</v>
      </c>
    </row>
    <row r="47" spans="1:17" s="52" customFormat="1" ht="21" x14ac:dyDescent="0.2">
      <c r="A47" s="3" t="s">
        <v>71</v>
      </c>
      <c r="C47" s="7">
        <v>49373626</v>
      </c>
      <c r="D47" s="7"/>
      <c r="E47" s="7">
        <v>196368491554</v>
      </c>
      <c r="F47" s="7"/>
      <c r="G47" s="7">
        <v>162960287328</v>
      </c>
      <c r="H47" s="7"/>
      <c r="I47" s="7">
        <f t="shared" si="0"/>
        <v>33408204226</v>
      </c>
      <c r="K47" s="7">
        <v>49373626</v>
      </c>
      <c r="L47" s="7"/>
      <c r="M47" s="7">
        <v>196368491554</v>
      </c>
      <c r="N47" s="7"/>
      <c r="O47" s="7">
        <v>185986310929</v>
      </c>
      <c r="P47" s="7"/>
      <c r="Q47" s="7">
        <f t="shared" si="1"/>
        <v>10382180625</v>
      </c>
    </row>
    <row r="48" spans="1:17" s="52" customFormat="1" ht="21" x14ac:dyDescent="0.2">
      <c r="A48" s="3" t="s">
        <v>81</v>
      </c>
      <c r="C48" s="7">
        <v>249999</v>
      </c>
      <c r="D48" s="7"/>
      <c r="E48" s="7">
        <v>1898627905</v>
      </c>
      <c r="F48" s="7"/>
      <c r="G48" s="7">
        <v>1729640193</v>
      </c>
      <c r="H48" s="7"/>
      <c r="I48" s="7">
        <f t="shared" si="0"/>
        <v>168987712</v>
      </c>
      <c r="K48" s="7">
        <v>249999</v>
      </c>
      <c r="L48" s="7"/>
      <c r="M48" s="7">
        <v>1898627905</v>
      </c>
      <c r="N48" s="7"/>
      <c r="O48" s="7">
        <v>1701787015</v>
      </c>
      <c r="P48" s="7"/>
      <c r="Q48" s="7">
        <f t="shared" si="1"/>
        <v>196840890</v>
      </c>
    </row>
    <row r="49" spans="1:17" s="52" customFormat="1" ht="21" x14ac:dyDescent="0.2">
      <c r="A49" s="3" t="s">
        <v>62</v>
      </c>
      <c r="C49" s="7">
        <v>2338014212</v>
      </c>
      <c r="D49" s="7"/>
      <c r="E49" s="7">
        <v>990067889688</v>
      </c>
      <c r="F49" s="7"/>
      <c r="G49" s="7">
        <v>825056574740</v>
      </c>
      <c r="H49" s="7"/>
      <c r="I49" s="7">
        <f t="shared" si="0"/>
        <v>165011314948</v>
      </c>
      <c r="K49" s="7">
        <v>2338014212</v>
      </c>
      <c r="L49" s="7"/>
      <c r="M49" s="7">
        <v>990067889688</v>
      </c>
      <c r="N49" s="7"/>
      <c r="O49" s="7">
        <v>793493966231</v>
      </c>
      <c r="P49" s="7"/>
      <c r="Q49" s="7">
        <f t="shared" si="1"/>
        <v>196573923457</v>
      </c>
    </row>
    <row r="50" spans="1:17" s="52" customFormat="1" ht="21.75" thickBot="1" x14ac:dyDescent="0.25">
      <c r="A50" s="3" t="s">
        <v>67</v>
      </c>
      <c r="C50" s="7">
        <v>201094192</v>
      </c>
      <c r="D50" s="7"/>
      <c r="E50" s="7">
        <v>497545329397</v>
      </c>
      <c r="F50" s="7"/>
      <c r="G50" s="7">
        <v>394970389538</v>
      </c>
      <c r="H50" s="7"/>
      <c r="I50" s="7">
        <f t="shared" si="0"/>
        <v>102574939859</v>
      </c>
      <c r="K50" s="7">
        <v>201094192</v>
      </c>
      <c r="L50" s="7"/>
      <c r="M50" s="7">
        <v>497545329397</v>
      </c>
      <c r="N50" s="7"/>
      <c r="O50" s="7">
        <v>471482337832</v>
      </c>
      <c r="P50" s="7"/>
      <c r="Q50" s="7">
        <f t="shared" si="1"/>
        <v>26062991565</v>
      </c>
    </row>
    <row r="51" spans="1:17" s="19" customFormat="1" ht="21.75" thickBot="1" x14ac:dyDescent="0.25">
      <c r="E51" s="20">
        <f>SUM(E8:E50)</f>
        <v>8069608888518</v>
      </c>
      <c r="G51" s="20">
        <f>SUM(G8:G50)</f>
        <v>6707168419733</v>
      </c>
      <c r="I51" s="21">
        <f>SUM(I8:I50)</f>
        <v>1362440468785</v>
      </c>
      <c r="K51" s="19" t="s">
        <v>18</v>
      </c>
      <c r="M51" s="20">
        <f>SUM(M8:M50)</f>
        <v>8069608888518</v>
      </c>
      <c r="O51" s="20">
        <f>SUM(O8:O50)</f>
        <v>6975911138582</v>
      </c>
      <c r="Q51" s="21">
        <f>SUM(Q8:Q50)</f>
        <v>1093697749936</v>
      </c>
    </row>
    <row r="52" spans="1:17" s="52" customFormat="1" ht="19.5" thickTop="1" x14ac:dyDescent="0.2"/>
    <row r="53" spans="1:17" s="52" customFormat="1" x14ac:dyDescent="0.2"/>
    <row r="54" spans="1:17" s="52" customFormat="1" x14ac:dyDescent="0.2">
      <c r="I54" s="7"/>
    </row>
    <row r="55" spans="1:17" s="52" customFormat="1" x14ac:dyDescent="0.2">
      <c r="I55" s="67"/>
    </row>
    <row r="56" spans="1:17" s="52" customFormat="1" x14ac:dyDescent="0.2">
      <c r="I56" s="7"/>
    </row>
    <row r="57" spans="1:17" s="52" customFormat="1" x14ac:dyDescent="0.2"/>
    <row r="58" spans="1:17" s="52" customFormat="1" x14ac:dyDescent="0.2"/>
    <row r="59" spans="1:17" s="52" customFormat="1" x14ac:dyDescent="0.2"/>
    <row r="60" spans="1:17" s="52" customFormat="1" x14ac:dyDescent="0.2"/>
    <row r="61" spans="1:17" s="52" customFormat="1" x14ac:dyDescent="0.2"/>
    <row r="62" spans="1:17" s="52" customFormat="1" x14ac:dyDescent="0.2"/>
    <row r="63" spans="1:17" s="52" customFormat="1" x14ac:dyDescent="0.2"/>
    <row r="64" spans="1:17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tabSelected="1" workbookViewId="0">
      <selection activeCell="I16" sqref="I16"/>
    </sheetView>
  </sheetViews>
  <sheetFormatPr defaultRowHeight="22.5" x14ac:dyDescent="0.2"/>
  <cols>
    <col min="1" max="1" width="24.75" style="35" bestFit="1" customWidth="1"/>
    <col min="2" max="2" width="0.875" style="35" customWidth="1"/>
    <col min="3" max="3" width="18" style="35" bestFit="1" customWidth="1"/>
    <col min="4" max="4" width="0.875" style="35" customWidth="1"/>
    <col min="5" max="5" width="18.5" style="35" bestFit="1" customWidth="1"/>
    <col min="6" max="6" width="0.875" style="35" customWidth="1"/>
    <col min="7" max="7" width="18.5" style="35" bestFit="1" customWidth="1"/>
    <col min="8" max="8" width="0.875" style="35" customWidth="1"/>
    <col min="9" max="9" width="18.875" style="35" bestFit="1" customWidth="1"/>
    <col min="10" max="10" width="0.875" style="35" customWidth="1"/>
    <col min="11" max="11" width="18.25" style="35" bestFit="1" customWidth="1"/>
    <col min="12" max="12" width="0.875" style="35" customWidth="1"/>
    <col min="13" max="13" width="16.125" style="35" bestFit="1" customWidth="1"/>
    <col min="14" max="16384" width="9" style="35"/>
  </cols>
  <sheetData>
    <row r="2" spans="1:20" ht="24" x14ac:dyDescent="0.2">
      <c r="A2" s="56" t="str">
        <f>+سهام!A2</f>
        <v>صندوق سرمایه‌گذاری بخشی صنایع مفید - خودران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</row>
    <row r="3" spans="1:20" ht="24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</row>
    <row r="4" spans="1:20" ht="24" x14ac:dyDescent="0.2">
      <c r="A4" s="56" t="str">
        <f>+سهام!A4</f>
        <v>برای ماه منتهی به 1404/01/31</v>
      </c>
      <c r="B4" s="56" t="s">
        <v>19</v>
      </c>
      <c r="C4" s="56" t="s">
        <v>19</v>
      </c>
      <c r="D4" s="56" t="s">
        <v>19</v>
      </c>
      <c r="E4" s="56" t="s">
        <v>19</v>
      </c>
      <c r="F4" s="56" t="s">
        <v>19</v>
      </c>
      <c r="G4" s="56" t="s">
        <v>19</v>
      </c>
      <c r="H4" s="56" t="s">
        <v>19</v>
      </c>
      <c r="I4" s="56" t="s">
        <v>19</v>
      </c>
      <c r="J4" s="56" t="s">
        <v>19</v>
      </c>
      <c r="K4" s="56" t="s">
        <v>19</v>
      </c>
    </row>
    <row r="5" spans="1:20" ht="25.5" x14ac:dyDescent="0.2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4.75" thickBot="1" x14ac:dyDescent="0.25">
      <c r="A6" s="58" t="s">
        <v>21</v>
      </c>
      <c r="C6" s="49" t="s">
        <v>100</v>
      </c>
      <c r="E6" s="58" t="s">
        <v>5</v>
      </c>
      <c r="F6" s="58" t="s">
        <v>5</v>
      </c>
      <c r="G6" s="58" t="s">
        <v>5</v>
      </c>
      <c r="I6" s="58" t="s">
        <v>114</v>
      </c>
      <c r="J6" s="58" t="s">
        <v>4</v>
      </c>
      <c r="K6" s="58" t="s">
        <v>4</v>
      </c>
    </row>
    <row r="7" spans="1:20" ht="24.75" thickBot="1" x14ac:dyDescent="0.25">
      <c r="A7" s="58" t="s">
        <v>21</v>
      </c>
      <c r="C7" s="49" t="s">
        <v>22</v>
      </c>
      <c r="E7" s="49" t="s">
        <v>23</v>
      </c>
      <c r="G7" s="49" t="s">
        <v>24</v>
      </c>
      <c r="I7" s="49" t="s">
        <v>22</v>
      </c>
      <c r="K7" s="49" t="s">
        <v>25</v>
      </c>
    </row>
    <row r="8" spans="1:20" ht="24" x14ac:dyDescent="0.2">
      <c r="A8" s="34" t="s">
        <v>26</v>
      </c>
      <c r="C8" s="36">
        <v>9977704789</v>
      </c>
      <c r="E8" s="36">
        <v>838753652632</v>
      </c>
      <c r="F8" s="36"/>
      <c r="G8" s="36">
        <v>561324460000</v>
      </c>
      <c r="I8" s="36">
        <f>+C8+E8-G8</f>
        <v>287406897421</v>
      </c>
      <c r="K8" s="45">
        <v>3.4216672856186486E-2</v>
      </c>
      <c r="M8" s="36"/>
    </row>
    <row r="9" spans="1:20" ht="24.75" thickBot="1" x14ac:dyDescent="0.25">
      <c r="A9" s="34" t="s">
        <v>27</v>
      </c>
      <c r="C9" s="36">
        <v>529783</v>
      </c>
      <c r="E9" s="36">
        <v>2168</v>
      </c>
      <c r="F9" s="36"/>
      <c r="G9" s="36">
        <v>504000</v>
      </c>
      <c r="I9" s="36">
        <f>+C9+E9-G9</f>
        <v>27951</v>
      </c>
      <c r="K9" s="45">
        <v>3.3276522991803038E-9</v>
      </c>
      <c r="M9" s="36"/>
    </row>
    <row r="10" spans="1:20" ht="24.75" thickBot="1" x14ac:dyDescent="0.25">
      <c r="A10" s="35" t="s">
        <v>18</v>
      </c>
      <c r="C10" s="37">
        <f>SUM(C8:C9)</f>
        <v>9978234572</v>
      </c>
      <c r="D10" s="34"/>
      <c r="E10" s="37">
        <f>SUM(E8:E9)</f>
        <v>838753654800</v>
      </c>
      <c r="F10" s="34"/>
      <c r="G10" s="37">
        <f>SUM(G8:G9)</f>
        <v>561324964000</v>
      </c>
      <c r="H10" s="34"/>
      <c r="I10" s="37">
        <f>SUM(I8:I9)</f>
        <v>287406925372</v>
      </c>
      <c r="J10" s="34"/>
      <c r="K10" s="46">
        <f>SUM(K8:K9)</f>
        <v>3.4216676183838786E-2</v>
      </c>
      <c r="L10" s="34"/>
      <c r="M10" s="34"/>
    </row>
    <row r="11" spans="1:20" ht="23.25" thickTop="1" x14ac:dyDescent="0.2"/>
    <row r="12" spans="1:20" x14ac:dyDescent="0.45">
      <c r="C12" s="36"/>
      <c r="I12" s="43"/>
    </row>
    <row r="13" spans="1:20" x14ac:dyDescent="0.2">
      <c r="C13" s="36"/>
      <c r="I13" s="36"/>
    </row>
    <row r="14" spans="1:20" x14ac:dyDescent="0.2">
      <c r="C14" s="36"/>
      <c r="K14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tabSelected="1" workbookViewId="0">
      <selection activeCell="I16" sqref="I16"/>
    </sheetView>
  </sheetViews>
  <sheetFormatPr defaultRowHeight="18.75" x14ac:dyDescent="0.45"/>
  <cols>
    <col min="1" max="1" width="20.875" style="11" bestFit="1" customWidth="1"/>
    <col min="2" max="2" width="0.875" style="11" customWidth="1"/>
    <col min="3" max="3" width="20.125" style="11" customWidth="1"/>
    <col min="4" max="4" width="0.875" style="11" customWidth="1"/>
    <col min="5" max="5" width="20.125" style="11" customWidth="1"/>
    <col min="6" max="6" width="0.875" style="11" customWidth="1"/>
    <col min="7" max="7" width="28" style="11" customWidth="1"/>
    <col min="8" max="8" width="0.875" style="11" customWidth="1"/>
    <col min="9" max="9" width="8" style="11" customWidth="1"/>
    <col min="10" max="16384" width="9" style="11"/>
  </cols>
  <sheetData>
    <row r="2" spans="1:7" ht="26.25" x14ac:dyDescent="0.45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</row>
    <row r="3" spans="1:7" ht="26.25" x14ac:dyDescent="0.45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  <c r="F3" s="59" t="s">
        <v>28</v>
      </c>
      <c r="G3" s="59" t="s">
        <v>28</v>
      </c>
    </row>
    <row r="4" spans="1:7" ht="26.25" x14ac:dyDescent="0.45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</row>
    <row r="6" spans="1:7" ht="27" thickBot="1" x14ac:dyDescent="0.5">
      <c r="A6" s="50" t="s">
        <v>32</v>
      </c>
      <c r="C6" s="50" t="s">
        <v>22</v>
      </c>
      <c r="E6" s="50" t="s">
        <v>49</v>
      </c>
      <c r="G6" s="50" t="s">
        <v>13</v>
      </c>
    </row>
    <row r="7" spans="1:7" ht="21" x14ac:dyDescent="0.45">
      <c r="A7" s="4" t="s">
        <v>56</v>
      </c>
      <c r="C7" s="16">
        <f>+'درآمد سرمایه‌گذاری در سهام'!I53</f>
        <v>1410317035485</v>
      </c>
      <c r="D7" s="5"/>
      <c r="E7" s="1">
        <f>+C7/$C$9</f>
        <v>0.99949476139546267</v>
      </c>
      <c r="F7" s="5"/>
      <c r="G7" s="1">
        <v>0.16790256970071948</v>
      </c>
    </row>
    <row r="8" spans="1:7" ht="21.75" thickBot="1" x14ac:dyDescent="0.5">
      <c r="A8" s="4" t="s">
        <v>57</v>
      </c>
      <c r="C8" s="16">
        <f>+'درآمد سپرده بانکی'!E10</f>
        <v>712906799</v>
      </c>
      <c r="D8" s="5"/>
      <c r="E8" s="1">
        <f>+C8/$C$9</f>
        <v>5.0523860453736014E-4</v>
      </c>
      <c r="F8" s="5"/>
      <c r="G8" s="1">
        <v>8.4873741504547988E-5</v>
      </c>
    </row>
    <row r="9" spans="1:7" ht="21.75" thickBot="1" x14ac:dyDescent="0.5">
      <c r="A9" s="11" t="s">
        <v>18</v>
      </c>
      <c r="C9" s="47">
        <f>SUM(C7:C8)</f>
        <v>1411029942284</v>
      </c>
      <c r="D9" s="4"/>
      <c r="E9" s="41">
        <f>SUM(E7:E8)</f>
        <v>1</v>
      </c>
      <c r="F9" s="4"/>
      <c r="G9" s="14">
        <f>SUM(G7:G8)</f>
        <v>0.16798744344222402</v>
      </c>
    </row>
    <row r="10" spans="1:7" ht="19.5" thickTop="1" x14ac:dyDescent="0.45"/>
    <row r="11" spans="1:7" x14ac:dyDescent="0.45">
      <c r="C11" s="43"/>
      <c r="G11" s="43"/>
    </row>
    <row r="12" spans="1:7" x14ac:dyDescent="0.45">
      <c r="C12" s="43"/>
      <c r="G12" s="43"/>
    </row>
    <row r="13" spans="1:7" x14ac:dyDescent="0.45">
      <c r="C13" s="44"/>
      <c r="G13" s="43"/>
    </row>
    <row r="14" spans="1:7" x14ac:dyDescent="0.45">
      <c r="C14" s="44"/>
    </row>
    <row r="15" spans="1:7" x14ac:dyDescent="0.45">
      <c r="C15" s="42"/>
    </row>
    <row r="16" spans="1:7" x14ac:dyDescent="0.45">
      <c r="C16" s="4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4"/>
  <sheetViews>
    <sheetView rightToLeft="1" tabSelected="1" topLeftCell="A34" zoomScale="93" zoomScaleNormal="93" workbookViewId="0">
      <selection activeCell="I16" sqref="I16"/>
    </sheetView>
  </sheetViews>
  <sheetFormatPr defaultRowHeight="18.75" x14ac:dyDescent="0.45"/>
  <cols>
    <col min="1" max="1" width="24.25" style="17" bestFit="1" customWidth="1"/>
    <col min="2" max="2" width="0.875" style="17" customWidth="1"/>
    <col min="3" max="3" width="19.2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19.25" style="17" customWidth="1"/>
    <col min="10" max="10" width="0.875" style="17" customWidth="1"/>
    <col min="11" max="11" width="20.125" style="17" customWidth="1"/>
    <col min="12" max="12" width="0.875" style="17" customWidth="1"/>
    <col min="13" max="13" width="19.25" style="17" customWidth="1"/>
    <col min="14" max="14" width="0.875" style="17" customWidth="1"/>
    <col min="15" max="15" width="20.125" style="17" customWidth="1"/>
    <col min="16" max="16" width="0.875" style="17" customWidth="1"/>
    <col min="17" max="17" width="19.25" style="17" customWidth="1"/>
    <col min="18" max="18" width="0.875" style="17" customWidth="1"/>
    <col min="19" max="19" width="20.125" style="17" customWidth="1"/>
    <col min="20" max="20" width="0.875" style="17" customWidth="1"/>
    <col min="21" max="21" width="20.125" style="17" customWidth="1"/>
    <col min="22" max="22" width="0.875" style="17" customWidth="1"/>
    <col min="23" max="23" width="8" style="17" customWidth="1"/>
    <col min="24" max="16384" width="9" style="17"/>
  </cols>
  <sheetData>
    <row r="2" spans="1:21" ht="26.25" x14ac:dyDescent="0.45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</row>
    <row r="3" spans="1:21" ht="26.25" x14ac:dyDescent="0.45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  <c r="F3" s="59" t="s">
        <v>28</v>
      </c>
      <c r="G3" s="59" t="s">
        <v>28</v>
      </c>
      <c r="H3" s="59" t="s">
        <v>28</v>
      </c>
      <c r="I3" s="59" t="s">
        <v>28</v>
      </c>
      <c r="J3" s="59" t="s">
        <v>28</v>
      </c>
      <c r="K3" s="59" t="s">
        <v>28</v>
      </c>
      <c r="L3" s="59" t="s">
        <v>28</v>
      </c>
      <c r="M3" s="59" t="s">
        <v>28</v>
      </c>
      <c r="N3" s="59" t="s">
        <v>28</v>
      </c>
      <c r="O3" s="59" t="s">
        <v>28</v>
      </c>
      <c r="P3" s="59" t="s">
        <v>28</v>
      </c>
      <c r="Q3" s="59" t="s">
        <v>28</v>
      </c>
      <c r="R3" s="59" t="s">
        <v>28</v>
      </c>
      <c r="S3" s="59" t="s">
        <v>28</v>
      </c>
      <c r="T3" s="59" t="s">
        <v>28</v>
      </c>
      <c r="U3" s="59" t="s">
        <v>28</v>
      </c>
    </row>
    <row r="4" spans="1:21" ht="26.25" x14ac:dyDescent="0.45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</row>
    <row r="6" spans="1:21" ht="27" thickBot="1" x14ac:dyDescent="0.5">
      <c r="A6" s="60" t="s">
        <v>3</v>
      </c>
      <c r="C6" s="60" t="s">
        <v>30</v>
      </c>
      <c r="D6" s="60" t="s">
        <v>30</v>
      </c>
      <c r="E6" s="60" t="s">
        <v>30</v>
      </c>
      <c r="F6" s="60" t="s">
        <v>30</v>
      </c>
      <c r="G6" s="60" t="s">
        <v>30</v>
      </c>
      <c r="H6" s="60" t="s">
        <v>30</v>
      </c>
      <c r="I6" s="60" t="s">
        <v>30</v>
      </c>
      <c r="J6" s="60" t="s">
        <v>30</v>
      </c>
      <c r="K6" s="60" t="s">
        <v>30</v>
      </c>
      <c r="M6" s="60" t="s">
        <v>31</v>
      </c>
      <c r="N6" s="60" t="s">
        <v>31</v>
      </c>
      <c r="O6" s="60" t="s">
        <v>31</v>
      </c>
      <c r="P6" s="60" t="s">
        <v>31</v>
      </c>
      <c r="Q6" s="60" t="s">
        <v>31</v>
      </c>
      <c r="R6" s="60" t="s">
        <v>31</v>
      </c>
      <c r="S6" s="60" t="s">
        <v>31</v>
      </c>
      <c r="T6" s="60" t="s">
        <v>31</v>
      </c>
      <c r="U6" s="60" t="s">
        <v>31</v>
      </c>
    </row>
    <row r="7" spans="1:21" ht="27" thickBot="1" x14ac:dyDescent="0.5">
      <c r="A7" s="60" t="s">
        <v>3</v>
      </c>
      <c r="C7" s="50" t="s">
        <v>46</v>
      </c>
      <c r="E7" s="50" t="s">
        <v>47</v>
      </c>
      <c r="G7" s="50" t="s">
        <v>48</v>
      </c>
      <c r="I7" s="50" t="s">
        <v>22</v>
      </c>
      <c r="K7" s="50" t="s">
        <v>49</v>
      </c>
      <c r="M7" s="50" t="s">
        <v>46</v>
      </c>
      <c r="O7" s="50" t="s">
        <v>47</v>
      </c>
      <c r="Q7" s="50" t="s">
        <v>48</v>
      </c>
      <c r="S7" s="50" t="s">
        <v>22</v>
      </c>
      <c r="U7" s="50" t="s">
        <v>49</v>
      </c>
    </row>
    <row r="8" spans="1:21" ht="21" x14ac:dyDescent="0.55000000000000004">
      <c r="A8" s="15" t="s">
        <v>110</v>
      </c>
      <c r="C8" s="6">
        <v>0</v>
      </c>
      <c r="D8" s="16"/>
      <c r="E8" s="16">
        <v>115379967511</v>
      </c>
      <c r="F8" s="16"/>
      <c r="G8" s="16">
        <v>-339025030</v>
      </c>
      <c r="H8" s="16"/>
      <c r="I8" s="16">
        <v>115040942481</v>
      </c>
      <c r="J8" s="5"/>
      <c r="K8" s="1">
        <v>8.1570979848114844E-2</v>
      </c>
      <c r="L8" s="5"/>
      <c r="M8" s="16">
        <v>3390992258</v>
      </c>
      <c r="N8" s="16"/>
      <c r="O8" s="16">
        <v>97237503722</v>
      </c>
      <c r="P8" s="16"/>
      <c r="Q8" s="16">
        <v>14445811871</v>
      </c>
      <c r="R8" s="16"/>
      <c r="S8" s="16">
        <f>+Q8+O8+M8</f>
        <v>115074307851</v>
      </c>
      <c r="T8" s="5"/>
      <c r="U8" s="1">
        <v>9.2944098032143041E-2</v>
      </c>
    </row>
    <row r="9" spans="1:21" ht="21" x14ac:dyDescent="0.55000000000000004">
      <c r="A9" s="15" t="s">
        <v>105</v>
      </c>
      <c r="C9" s="6">
        <v>0</v>
      </c>
      <c r="D9" s="16"/>
      <c r="E9" s="16">
        <v>19943490563</v>
      </c>
      <c r="F9" s="16"/>
      <c r="G9" s="16">
        <v>99726312</v>
      </c>
      <c r="H9" s="16"/>
      <c r="I9" s="16">
        <v>20043216875</v>
      </c>
      <c r="J9" s="5"/>
      <c r="K9" s="1">
        <v>1.4211851924561949E-2</v>
      </c>
      <c r="L9" s="5"/>
      <c r="M9" s="16">
        <v>0</v>
      </c>
      <c r="N9" s="16"/>
      <c r="O9" s="16">
        <v>18406803669</v>
      </c>
      <c r="P9" s="16"/>
      <c r="Q9" s="16">
        <v>1051951428</v>
      </c>
      <c r="R9" s="16"/>
      <c r="S9" s="16">
        <f t="shared" ref="S9:S52" si="0">+Q9+O9+M9</f>
        <v>19458755097</v>
      </c>
      <c r="T9" s="5"/>
      <c r="U9" s="1">
        <v>1.5716596302806394E-2</v>
      </c>
    </row>
    <row r="10" spans="1:21" ht="21" x14ac:dyDescent="0.55000000000000004">
      <c r="A10" s="15" t="s">
        <v>108</v>
      </c>
      <c r="C10" s="6">
        <v>0</v>
      </c>
      <c r="D10" s="16"/>
      <c r="E10" s="16">
        <v>3347510398</v>
      </c>
      <c r="F10" s="16"/>
      <c r="G10" s="16">
        <v>0</v>
      </c>
      <c r="H10" s="16"/>
      <c r="I10" s="16">
        <v>3347510398</v>
      </c>
      <c r="J10" s="5"/>
      <c r="K10" s="1">
        <v>2.3735871536493284E-3</v>
      </c>
      <c r="L10" s="5"/>
      <c r="M10" s="16">
        <v>0</v>
      </c>
      <c r="N10" s="16"/>
      <c r="O10" s="16">
        <v>3347510398</v>
      </c>
      <c r="P10" s="16"/>
      <c r="Q10" s="16">
        <v>0</v>
      </c>
      <c r="R10" s="16"/>
      <c r="S10" s="16">
        <f t="shared" si="0"/>
        <v>3347510398</v>
      </c>
      <c r="T10" s="5"/>
      <c r="U10" s="1">
        <v>2.7037428284877271E-3</v>
      </c>
    </row>
    <row r="11" spans="1:21" s="4" customFormat="1" ht="21" x14ac:dyDescent="0.55000000000000004">
      <c r="A11" s="15" t="s">
        <v>64</v>
      </c>
      <c r="C11" s="6">
        <v>0</v>
      </c>
      <c r="D11" s="9"/>
      <c r="E11" s="16">
        <v>5326634860</v>
      </c>
      <c r="F11" s="9"/>
      <c r="G11" s="16">
        <v>-1115913826</v>
      </c>
      <c r="H11" s="9"/>
      <c r="I11" s="16">
        <v>4210721034</v>
      </c>
      <c r="K11" s="1">
        <v>2.9856556561780145E-3</v>
      </c>
      <c r="M11" s="16">
        <v>0</v>
      </c>
      <c r="N11" s="9"/>
      <c r="O11" s="16">
        <v>-16513276819</v>
      </c>
      <c r="P11" s="9"/>
      <c r="Q11" s="16">
        <v>-1586135409</v>
      </c>
      <c r="R11" s="9"/>
      <c r="S11" s="16">
        <f t="shared" si="0"/>
        <v>-18099412228</v>
      </c>
      <c r="T11" s="5"/>
      <c r="U11" s="1">
        <v>-1.4618671846556599E-2</v>
      </c>
    </row>
    <row r="12" spans="1:21" ht="21" x14ac:dyDescent="0.55000000000000004">
      <c r="A12" s="15" t="s">
        <v>69</v>
      </c>
      <c r="C12" s="6">
        <v>0</v>
      </c>
      <c r="D12" s="16"/>
      <c r="E12" s="16">
        <v>9030605172</v>
      </c>
      <c r="F12" s="16"/>
      <c r="G12" s="16">
        <v>-536519292</v>
      </c>
      <c r="H12" s="16"/>
      <c r="I12" s="16">
        <v>8494085880</v>
      </c>
      <c r="J12" s="5"/>
      <c r="K12" s="1">
        <v>6.0228201647432641E-3</v>
      </c>
      <c r="L12" s="5"/>
      <c r="M12" s="16">
        <v>0</v>
      </c>
      <c r="N12" s="16"/>
      <c r="O12" s="16">
        <v>-174720848</v>
      </c>
      <c r="P12" s="16"/>
      <c r="Q12" s="16">
        <v>-685828238</v>
      </c>
      <c r="R12" s="16"/>
      <c r="S12" s="16">
        <f t="shared" si="0"/>
        <v>-860549086</v>
      </c>
      <c r="T12" s="5"/>
      <c r="U12" s="1">
        <v>-6.9505487457911352E-4</v>
      </c>
    </row>
    <row r="13" spans="1:21" ht="21" x14ac:dyDescent="0.55000000000000004">
      <c r="A13" s="15" t="s">
        <v>68</v>
      </c>
      <c r="C13" s="6">
        <v>0</v>
      </c>
      <c r="D13" s="16"/>
      <c r="E13" s="16">
        <v>676322992</v>
      </c>
      <c r="F13" s="16"/>
      <c r="G13" s="16">
        <v>0</v>
      </c>
      <c r="H13" s="16"/>
      <c r="I13" s="16">
        <v>676322992</v>
      </c>
      <c r="J13" s="5"/>
      <c r="K13" s="1">
        <v>4.7955386979170705E-4</v>
      </c>
      <c r="L13" s="5"/>
      <c r="M13" s="16">
        <v>0</v>
      </c>
      <c r="N13" s="16"/>
      <c r="O13" s="16">
        <v>-3753592599</v>
      </c>
      <c r="P13" s="16"/>
      <c r="Q13" s="16">
        <v>62826052</v>
      </c>
      <c r="R13" s="16"/>
      <c r="S13" s="16">
        <f t="shared" si="0"/>
        <v>-3690766547</v>
      </c>
      <c r="T13" s="5"/>
      <c r="U13" s="1">
        <v>-2.9809865830545692E-3</v>
      </c>
    </row>
    <row r="14" spans="1:21" ht="21" x14ac:dyDescent="0.55000000000000004">
      <c r="A14" s="15" t="s">
        <v>65</v>
      </c>
      <c r="C14" s="6">
        <v>0</v>
      </c>
      <c r="D14" s="16"/>
      <c r="E14" s="16">
        <v>21421401767</v>
      </c>
      <c r="F14" s="16"/>
      <c r="G14" s="16">
        <v>-2049552569</v>
      </c>
      <c r="H14" s="16"/>
      <c r="I14" s="16">
        <v>19371849198</v>
      </c>
      <c r="J14" s="5"/>
      <c r="K14" s="1">
        <v>1.3735811672542217E-2</v>
      </c>
      <c r="L14" s="5"/>
      <c r="M14" s="16">
        <v>0</v>
      </c>
      <c r="N14" s="16"/>
      <c r="O14" s="16">
        <v>-20073498847</v>
      </c>
      <c r="P14" s="16"/>
      <c r="Q14" s="16">
        <v>-3189369626</v>
      </c>
      <c r="R14" s="16"/>
      <c r="S14" s="16">
        <f t="shared" si="0"/>
        <v>-23262868473</v>
      </c>
      <c r="T14" s="5"/>
      <c r="U14" s="1">
        <v>-1.8789131720548278E-2</v>
      </c>
    </row>
    <row r="15" spans="1:21" ht="21" x14ac:dyDescent="0.55000000000000004">
      <c r="A15" s="15" t="s">
        <v>96</v>
      </c>
      <c r="C15" s="6">
        <v>0</v>
      </c>
      <c r="D15" s="16"/>
      <c r="E15" s="16">
        <v>19368554164</v>
      </c>
      <c r="F15" s="16"/>
      <c r="G15" s="16">
        <v>-992555394</v>
      </c>
      <c r="H15" s="16"/>
      <c r="I15" s="16">
        <v>18375998770</v>
      </c>
      <c r="J15" s="5"/>
      <c r="K15" s="1">
        <v>1.3029693542403109E-2</v>
      </c>
      <c r="L15" s="5"/>
      <c r="M15" s="16">
        <v>0</v>
      </c>
      <c r="N15" s="16"/>
      <c r="O15" s="16">
        <v>-7224649052</v>
      </c>
      <c r="P15" s="16"/>
      <c r="Q15" s="16">
        <v>-985258163</v>
      </c>
      <c r="R15" s="16"/>
      <c r="S15" s="16">
        <f t="shared" si="0"/>
        <v>-8209907215</v>
      </c>
      <c r="T15" s="5"/>
      <c r="U15" s="1">
        <v>-6.6310407186092619E-3</v>
      </c>
    </row>
    <row r="16" spans="1:21" ht="21" x14ac:dyDescent="0.55000000000000004">
      <c r="A16" s="15" t="s">
        <v>17</v>
      </c>
      <c r="C16" s="6">
        <v>0</v>
      </c>
      <c r="D16" s="16"/>
      <c r="E16" s="16">
        <v>337977000</v>
      </c>
      <c r="F16" s="16"/>
      <c r="G16" s="16">
        <v>0</v>
      </c>
      <c r="H16" s="16"/>
      <c r="I16" s="16">
        <v>337977000</v>
      </c>
      <c r="J16" s="5"/>
      <c r="K16" s="1">
        <v>2.3964611608323346E-4</v>
      </c>
      <c r="L16" s="5"/>
      <c r="M16" s="16">
        <v>0</v>
      </c>
      <c r="N16" s="16"/>
      <c r="O16" s="16">
        <v>-765418503</v>
      </c>
      <c r="P16" s="16"/>
      <c r="Q16" s="16">
        <v>302950833</v>
      </c>
      <c r="R16" s="16"/>
      <c r="S16" s="16">
        <f t="shared" si="0"/>
        <v>-462467670</v>
      </c>
      <c r="T16" s="5"/>
      <c r="U16" s="1">
        <v>-3.7352942859176407E-4</v>
      </c>
    </row>
    <row r="17" spans="1:21" ht="21" x14ac:dyDescent="0.55000000000000004">
      <c r="A17" s="15" t="s">
        <v>87</v>
      </c>
      <c r="C17" s="6">
        <v>0</v>
      </c>
      <c r="D17" s="16"/>
      <c r="E17" s="16">
        <v>160737885</v>
      </c>
      <c r="F17" s="16"/>
      <c r="G17" s="16">
        <v>0</v>
      </c>
      <c r="H17" s="16"/>
      <c r="I17" s="16">
        <v>160737885</v>
      </c>
      <c r="J17" s="5"/>
      <c r="K17" s="1">
        <v>1.1397287344311426E-4</v>
      </c>
      <c r="L17" s="5"/>
      <c r="M17" s="16">
        <v>0</v>
      </c>
      <c r="N17" s="16"/>
      <c r="O17" s="16">
        <v>18477654</v>
      </c>
      <c r="P17" s="16"/>
      <c r="Q17" s="16">
        <v>454418309</v>
      </c>
      <c r="R17" s="16"/>
      <c r="S17" s="16">
        <f t="shared" si="0"/>
        <v>472895963</v>
      </c>
      <c r="T17" s="5"/>
      <c r="U17" s="1">
        <v>3.8195223212628463E-4</v>
      </c>
    </row>
    <row r="18" spans="1:21" ht="21" x14ac:dyDescent="0.55000000000000004">
      <c r="A18" s="15" t="s">
        <v>66</v>
      </c>
      <c r="C18" s="6">
        <v>0</v>
      </c>
      <c r="D18" s="16"/>
      <c r="E18" s="16">
        <v>13572786002</v>
      </c>
      <c r="F18" s="16"/>
      <c r="G18" s="16">
        <v>-886705661</v>
      </c>
      <c r="H18" s="16"/>
      <c r="I18" s="16">
        <v>12686080341</v>
      </c>
      <c r="J18" s="5"/>
      <c r="K18" s="1">
        <v>8.9951975490655048E-3</v>
      </c>
      <c r="L18" s="5"/>
      <c r="M18" s="16">
        <v>0</v>
      </c>
      <c r="N18" s="16"/>
      <c r="O18" s="16">
        <v>-5181470536</v>
      </c>
      <c r="P18" s="16"/>
      <c r="Q18" s="16">
        <v>-1313302614</v>
      </c>
      <c r="R18" s="16"/>
      <c r="S18" s="16">
        <f t="shared" si="0"/>
        <v>-6494773150</v>
      </c>
      <c r="T18" s="5"/>
      <c r="U18" s="1">
        <v>-5.2457481050570123E-3</v>
      </c>
    </row>
    <row r="19" spans="1:21" ht="21" x14ac:dyDescent="0.55000000000000004">
      <c r="A19" s="15" t="s">
        <v>104</v>
      </c>
      <c r="C19" s="6">
        <v>0</v>
      </c>
      <c r="D19" s="16"/>
      <c r="E19" s="16">
        <v>105931295715</v>
      </c>
      <c r="F19" s="16"/>
      <c r="G19" s="16">
        <v>644385897</v>
      </c>
      <c r="H19" s="16"/>
      <c r="I19" s="16">
        <v>106575681612</v>
      </c>
      <c r="J19" s="5"/>
      <c r="K19" s="1">
        <v>7.5568598357992053E-2</v>
      </c>
      <c r="L19" s="5"/>
      <c r="M19" s="16">
        <v>0</v>
      </c>
      <c r="N19" s="16"/>
      <c r="O19" s="16">
        <v>110596950079</v>
      </c>
      <c r="P19" s="16"/>
      <c r="Q19" s="16">
        <v>5594882811</v>
      </c>
      <c r="R19" s="16"/>
      <c r="S19" s="16">
        <f t="shared" si="0"/>
        <v>116191832890</v>
      </c>
      <c r="T19" s="5"/>
      <c r="U19" s="1">
        <v>9.3846709211978949E-2</v>
      </c>
    </row>
    <row r="20" spans="1:21" ht="21" x14ac:dyDescent="0.55000000000000004">
      <c r="A20" s="15" t="s">
        <v>111</v>
      </c>
      <c r="C20" s="6">
        <v>0</v>
      </c>
      <c r="D20" s="16"/>
      <c r="E20" s="16">
        <v>12576184420</v>
      </c>
      <c r="F20" s="16"/>
      <c r="G20" s="16">
        <v>-282709543</v>
      </c>
      <c r="H20" s="16"/>
      <c r="I20" s="16">
        <v>12293474877</v>
      </c>
      <c r="J20" s="5"/>
      <c r="K20" s="1">
        <v>8.7168165509483083E-3</v>
      </c>
      <c r="L20" s="5"/>
      <c r="M20" s="16">
        <v>0</v>
      </c>
      <c r="N20" s="16"/>
      <c r="O20" s="16">
        <v>184074827</v>
      </c>
      <c r="P20" s="16"/>
      <c r="Q20" s="16">
        <v>-439893278</v>
      </c>
      <c r="R20" s="16"/>
      <c r="S20" s="16">
        <f t="shared" si="0"/>
        <v>-255818451</v>
      </c>
      <c r="T20" s="5"/>
      <c r="U20" s="1">
        <v>-2.0662140517900462E-4</v>
      </c>
    </row>
    <row r="21" spans="1:21" ht="21" x14ac:dyDescent="0.55000000000000004">
      <c r="A21" s="15" t="s">
        <v>89</v>
      </c>
      <c r="C21" s="6">
        <v>0</v>
      </c>
      <c r="D21" s="16"/>
      <c r="E21" s="16">
        <v>1492566075</v>
      </c>
      <c r="F21" s="16"/>
      <c r="G21" s="16">
        <v>0</v>
      </c>
      <c r="H21" s="16"/>
      <c r="I21" s="16">
        <v>1492566075</v>
      </c>
      <c r="J21" s="5"/>
      <c r="K21" s="1">
        <v>1.0583195391146326E-3</v>
      </c>
      <c r="L21" s="5"/>
      <c r="M21" s="16">
        <v>0</v>
      </c>
      <c r="N21" s="16"/>
      <c r="O21" s="16">
        <v>2869373539</v>
      </c>
      <c r="P21" s="16"/>
      <c r="Q21" s="16">
        <v>1300762678</v>
      </c>
      <c r="R21" s="16"/>
      <c r="S21" s="16">
        <f t="shared" si="0"/>
        <v>4170136217</v>
      </c>
      <c r="T21" s="5"/>
      <c r="U21" s="1">
        <v>3.3681675484165861E-3</v>
      </c>
    </row>
    <row r="22" spans="1:21" ht="21" x14ac:dyDescent="0.55000000000000004">
      <c r="A22" s="15" t="s">
        <v>60</v>
      </c>
      <c r="C22" s="6">
        <v>0</v>
      </c>
      <c r="D22" s="16"/>
      <c r="E22" s="16">
        <v>98501451710</v>
      </c>
      <c r="F22" s="16"/>
      <c r="G22" s="16">
        <v>-555793216</v>
      </c>
      <c r="H22" s="16"/>
      <c r="I22" s="16">
        <v>97945658494</v>
      </c>
      <c r="J22" s="5"/>
      <c r="K22" s="1">
        <v>6.9449390477168166E-2</v>
      </c>
      <c r="L22" s="5"/>
      <c r="M22" s="16">
        <v>0</v>
      </c>
      <c r="N22" s="16"/>
      <c r="O22" s="16">
        <v>-4797272179</v>
      </c>
      <c r="P22" s="16"/>
      <c r="Q22" s="16">
        <v>-1763283695</v>
      </c>
      <c r="R22" s="16"/>
      <c r="S22" s="16">
        <f t="shared" si="0"/>
        <v>-6560555874</v>
      </c>
      <c r="T22" s="5"/>
      <c r="U22" s="1">
        <v>-5.2988799992431069E-3</v>
      </c>
    </row>
    <row r="23" spans="1:21" ht="21" x14ac:dyDescent="0.55000000000000004">
      <c r="A23" s="15" t="s">
        <v>70</v>
      </c>
      <c r="C23" s="6">
        <v>0</v>
      </c>
      <c r="D23" s="16"/>
      <c r="E23" s="16">
        <v>36947045564</v>
      </c>
      <c r="F23" s="16"/>
      <c r="G23" s="16">
        <v>-2936</v>
      </c>
      <c r="H23" s="16"/>
      <c r="I23" s="16">
        <v>36947042628</v>
      </c>
      <c r="J23" s="5"/>
      <c r="K23" s="1">
        <v>2.6197685838272613E-2</v>
      </c>
      <c r="L23" s="5"/>
      <c r="M23" s="16">
        <v>0</v>
      </c>
      <c r="N23" s="16"/>
      <c r="O23" s="16">
        <v>-13400748082</v>
      </c>
      <c r="P23" s="16"/>
      <c r="Q23" s="16">
        <v>-1448716576</v>
      </c>
      <c r="R23" s="16"/>
      <c r="S23" s="16">
        <f t="shared" si="0"/>
        <v>-14849464658</v>
      </c>
      <c r="T23" s="5"/>
      <c r="U23" s="1">
        <v>-1.199372930997822E-2</v>
      </c>
    </row>
    <row r="24" spans="1:21" ht="21" x14ac:dyDescent="0.55000000000000004">
      <c r="A24" s="15" t="s">
        <v>115</v>
      </c>
      <c r="C24" s="6">
        <v>0</v>
      </c>
      <c r="D24" s="16"/>
      <c r="E24" s="16">
        <v>3492873591</v>
      </c>
      <c r="F24" s="16"/>
      <c r="G24" s="16">
        <v>-422750265</v>
      </c>
      <c r="H24" s="16"/>
      <c r="I24" s="16">
        <v>3070123326</v>
      </c>
      <c r="J24" s="5"/>
      <c r="K24" s="1">
        <v>2.1769029578120368E-3</v>
      </c>
      <c r="L24" s="5"/>
      <c r="M24" s="16">
        <v>0</v>
      </c>
      <c r="N24" s="16"/>
      <c r="O24" s="16">
        <v>-4908505998</v>
      </c>
      <c r="P24" s="16"/>
      <c r="Q24" s="16">
        <v>-607908980</v>
      </c>
      <c r="R24" s="16"/>
      <c r="S24" s="16">
        <f t="shared" si="0"/>
        <v>-5516414978</v>
      </c>
      <c r="T24" s="5"/>
      <c r="U24" s="1">
        <v>-4.4555402858915275E-3</v>
      </c>
    </row>
    <row r="25" spans="1:21" ht="21" x14ac:dyDescent="0.55000000000000004">
      <c r="A25" s="15" t="s">
        <v>15</v>
      </c>
      <c r="C25" s="6">
        <v>0</v>
      </c>
      <c r="D25" s="16"/>
      <c r="E25" s="16">
        <v>784272432</v>
      </c>
      <c r="F25" s="16"/>
      <c r="G25" s="16">
        <v>0</v>
      </c>
      <c r="H25" s="16"/>
      <c r="I25" s="16">
        <v>784272432</v>
      </c>
      <c r="J25" s="5"/>
      <c r="K25" s="1">
        <v>5.5609654585948691E-4</v>
      </c>
      <c r="L25" s="5"/>
      <c r="M25" s="16">
        <v>0</v>
      </c>
      <c r="N25" s="16"/>
      <c r="O25" s="16">
        <v>-860521142</v>
      </c>
      <c r="P25" s="16"/>
      <c r="Q25" s="16">
        <v>3336282800</v>
      </c>
      <c r="R25" s="16"/>
      <c r="S25" s="16">
        <f t="shared" si="0"/>
        <v>2475761658</v>
      </c>
      <c r="T25" s="5"/>
      <c r="U25" s="1">
        <v>1.9996421316156835E-3</v>
      </c>
    </row>
    <row r="26" spans="1:21" ht="21" x14ac:dyDescent="0.55000000000000004">
      <c r="A26" s="15" t="s">
        <v>116</v>
      </c>
      <c r="C26" s="6">
        <v>0</v>
      </c>
      <c r="D26" s="16"/>
      <c r="E26" s="16">
        <v>4140173069</v>
      </c>
      <c r="F26" s="16"/>
      <c r="G26" s="16">
        <v>-78727937</v>
      </c>
      <c r="H26" s="16"/>
      <c r="I26" s="16">
        <v>4061445132</v>
      </c>
      <c r="J26" s="5"/>
      <c r="K26" s="1">
        <v>2.8798100213001344E-3</v>
      </c>
      <c r="L26" s="5"/>
      <c r="M26" s="16">
        <v>0</v>
      </c>
      <c r="N26" s="16"/>
      <c r="O26" s="16">
        <v>-291503040</v>
      </c>
      <c r="P26" s="16"/>
      <c r="Q26" s="16">
        <v>-72972616</v>
      </c>
      <c r="R26" s="16"/>
      <c r="S26" s="16">
        <f t="shared" si="0"/>
        <v>-364475656</v>
      </c>
      <c r="T26" s="5"/>
      <c r="U26" s="1">
        <v>-2.9438248844787003E-4</v>
      </c>
    </row>
    <row r="27" spans="1:21" ht="21" x14ac:dyDescent="0.55000000000000004">
      <c r="A27" s="15" t="s">
        <v>61</v>
      </c>
      <c r="C27" s="6">
        <v>0</v>
      </c>
      <c r="D27" s="16"/>
      <c r="E27" s="16">
        <v>3920362476</v>
      </c>
      <c r="F27" s="16"/>
      <c r="G27" s="16">
        <v>-368861277</v>
      </c>
      <c r="H27" s="16"/>
      <c r="I27" s="16">
        <v>3551501199</v>
      </c>
      <c r="J27" s="5"/>
      <c r="K27" s="1">
        <v>2.5182289581992174E-3</v>
      </c>
      <c r="L27" s="5"/>
      <c r="M27" s="16">
        <v>0</v>
      </c>
      <c r="N27" s="16"/>
      <c r="O27" s="16">
        <v>-2461566494</v>
      </c>
      <c r="P27" s="16"/>
      <c r="Q27" s="16">
        <v>-540862452</v>
      </c>
      <c r="R27" s="16"/>
      <c r="S27" s="16">
        <f t="shared" si="0"/>
        <v>-3002428946</v>
      </c>
      <c r="T27" s="5"/>
      <c r="U27" s="1">
        <v>-2.4250247992184024E-3</v>
      </c>
    </row>
    <row r="28" spans="1:21" ht="21" x14ac:dyDescent="0.55000000000000004">
      <c r="A28" s="15" t="s">
        <v>117</v>
      </c>
      <c r="C28" s="6">
        <v>0</v>
      </c>
      <c r="D28" s="16"/>
      <c r="E28" s="16">
        <v>333240886930</v>
      </c>
      <c r="F28" s="16"/>
      <c r="G28" s="16">
        <v>0</v>
      </c>
      <c r="H28" s="16"/>
      <c r="I28" s="16">
        <v>333240886930</v>
      </c>
      <c r="J28" s="5"/>
      <c r="K28" s="1">
        <v>0.2362879257254383</v>
      </c>
      <c r="L28" s="5"/>
      <c r="M28" s="16">
        <v>0</v>
      </c>
      <c r="N28" s="16"/>
      <c r="O28" s="16">
        <v>511702579518</v>
      </c>
      <c r="P28" s="16"/>
      <c r="Q28" s="16">
        <v>25702699345</v>
      </c>
      <c r="R28" s="16"/>
      <c r="S28" s="16">
        <f t="shared" si="0"/>
        <v>537405278863</v>
      </c>
      <c r="T28" s="5"/>
      <c r="U28" s="1">
        <v>0.43405561027843098</v>
      </c>
    </row>
    <row r="29" spans="1:21" ht="21" x14ac:dyDescent="0.55000000000000004">
      <c r="A29" s="15" t="s">
        <v>80</v>
      </c>
      <c r="C29" s="6">
        <v>0</v>
      </c>
      <c r="D29" s="16"/>
      <c r="E29" s="16">
        <v>21122041386</v>
      </c>
      <c r="F29" s="16"/>
      <c r="G29" s="16">
        <v>0</v>
      </c>
      <c r="H29" s="16"/>
      <c r="I29" s="16">
        <v>21122041386</v>
      </c>
      <c r="J29" s="5"/>
      <c r="K29" s="1">
        <v>1.4976803693459073E-2</v>
      </c>
      <c r="L29" s="5"/>
      <c r="M29" s="16">
        <v>0</v>
      </c>
      <c r="N29" s="16"/>
      <c r="O29" s="16">
        <v>28949177541</v>
      </c>
      <c r="P29" s="16"/>
      <c r="Q29" s="16">
        <v>173451023</v>
      </c>
      <c r="R29" s="16"/>
      <c r="S29" s="16">
        <f t="shared" si="0"/>
        <v>29122628564</v>
      </c>
      <c r="T29" s="5"/>
      <c r="U29" s="1">
        <v>2.3521987616131321E-2</v>
      </c>
    </row>
    <row r="30" spans="1:21" ht="21" x14ac:dyDescent="0.55000000000000004">
      <c r="A30" s="15" t="s">
        <v>88</v>
      </c>
      <c r="C30" s="6">
        <v>0</v>
      </c>
      <c r="D30" s="16"/>
      <c r="E30" s="16">
        <v>137775330</v>
      </c>
      <c r="F30" s="16"/>
      <c r="G30" s="16">
        <v>0</v>
      </c>
      <c r="H30" s="16"/>
      <c r="I30" s="16">
        <v>137775330</v>
      </c>
      <c r="J30" s="5"/>
      <c r="K30" s="1">
        <v>9.7691034379812226E-5</v>
      </c>
      <c r="L30" s="5"/>
      <c r="M30" s="16">
        <v>284510326</v>
      </c>
      <c r="N30" s="16"/>
      <c r="O30" s="16">
        <v>144240248</v>
      </c>
      <c r="P30" s="16"/>
      <c r="Q30" s="16">
        <v>810074271</v>
      </c>
      <c r="R30" s="16"/>
      <c r="S30" s="16">
        <f t="shared" si="0"/>
        <v>1238824845</v>
      </c>
      <c r="T30" s="5"/>
      <c r="U30" s="1">
        <v>1.0005835358785852E-3</v>
      </c>
    </row>
    <row r="31" spans="1:21" ht="21" x14ac:dyDescent="0.55000000000000004">
      <c r="A31" s="15" t="s">
        <v>59</v>
      </c>
      <c r="C31" s="6">
        <v>0</v>
      </c>
      <c r="D31" s="16"/>
      <c r="E31" s="16">
        <v>50167042288</v>
      </c>
      <c r="F31" s="16"/>
      <c r="G31" s="16">
        <v>-3061231795</v>
      </c>
      <c r="H31" s="16"/>
      <c r="I31" s="16">
        <v>47105810493</v>
      </c>
      <c r="J31" s="5"/>
      <c r="K31" s="1">
        <v>3.3400866122843494E-2</v>
      </c>
      <c r="L31" s="5"/>
      <c r="M31" s="16">
        <v>0</v>
      </c>
      <c r="N31" s="16"/>
      <c r="O31" s="16">
        <v>-15144807866</v>
      </c>
      <c r="P31" s="16"/>
      <c r="Q31" s="16">
        <v>-4431320090</v>
      </c>
      <c r="R31" s="16"/>
      <c r="S31" s="16">
        <f t="shared" si="0"/>
        <v>-19576127956</v>
      </c>
      <c r="T31" s="5"/>
      <c r="U31" s="1">
        <v>-1.5811396912229429E-2</v>
      </c>
    </row>
    <row r="32" spans="1:21" ht="21" x14ac:dyDescent="0.55000000000000004">
      <c r="A32" s="15" t="s">
        <v>16</v>
      </c>
      <c r="C32" s="6">
        <v>0</v>
      </c>
      <c r="D32" s="16"/>
      <c r="E32" s="16">
        <v>-88071729889</v>
      </c>
      <c r="F32" s="16"/>
      <c r="G32" s="16">
        <v>65113443149</v>
      </c>
      <c r="H32" s="16"/>
      <c r="I32" s="16">
        <v>-22958286740</v>
      </c>
      <c r="J32" s="5"/>
      <c r="K32" s="1">
        <v>-1.6278812609042036E-2</v>
      </c>
      <c r="L32" s="5"/>
      <c r="M32" s="16">
        <v>0</v>
      </c>
      <c r="N32" s="16"/>
      <c r="O32" s="16">
        <v>35357233937</v>
      </c>
      <c r="P32" s="16"/>
      <c r="Q32" s="16">
        <v>65113443149</v>
      </c>
      <c r="R32" s="16"/>
      <c r="S32" s="16">
        <f t="shared" si="0"/>
        <v>100470677086</v>
      </c>
      <c r="T32" s="5"/>
      <c r="U32" s="1">
        <v>8.1148925723091569E-2</v>
      </c>
    </row>
    <row r="33" spans="1:21" ht="21" x14ac:dyDescent="0.55000000000000004">
      <c r="A33" s="15" t="s">
        <v>58</v>
      </c>
      <c r="C33" s="6">
        <v>0</v>
      </c>
      <c r="D33" s="16"/>
      <c r="E33" s="16">
        <v>38569561904</v>
      </c>
      <c r="F33" s="16"/>
      <c r="G33" s="16">
        <v>0</v>
      </c>
      <c r="H33" s="16"/>
      <c r="I33" s="16">
        <v>38569561904</v>
      </c>
      <c r="J33" s="5"/>
      <c r="K33" s="1">
        <v>2.7348150049634867E-2</v>
      </c>
      <c r="L33" s="5"/>
      <c r="M33" s="16">
        <v>0</v>
      </c>
      <c r="N33" s="16"/>
      <c r="O33" s="16">
        <v>24518802856</v>
      </c>
      <c r="P33" s="16"/>
      <c r="Q33" s="16">
        <v>-407792496</v>
      </c>
      <c r="R33" s="16"/>
      <c r="S33" s="16">
        <f t="shared" si="0"/>
        <v>24111010360</v>
      </c>
      <c r="T33" s="5"/>
      <c r="U33" s="1">
        <v>1.9474165453643288E-2</v>
      </c>
    </row>
    <row r="34" spans="1:21" ht="21" x14ac:dyDescent="0.55000000000000004">
      <c r="A34" s="15" t="s">
        <v>73</v>
      </c>
      <c r="C34" s="6">
        <v>0</v>
      </c>
      <c r="D34" s="16"/>
      <c r="E34" s="16">
        <v>71387084538</v>
      </c>
      <c r="F34" s="16"/>
      <c r="G34" s="16">
        <v>791967575</v>
      </c>
      <c r="H34" s="16"/>
      <c r="I34" s="16">
        <v>72179052113</v>
      </c>
      <c r="J34" s="5"/>
      <c r="K34" s="1">
        <v>5.1179309543104283E-2</v>
      </c>
      <c r="L34" s="5"/>
      <c r="M34" s="16">
        <v>0</v>
      </c>
      <c r="N34" s="16"/>
      <c r="O34" s="16">
        <v>77111007329</v>
      </c>
      <c r="P34" s="16"/>
      <c r="Q34" s="16">
        <v>26610021892</v>
      </c>
      <c r="R34" s="16"/>
      <c r="S34" s="16">
        <f t="shared" si="0"/>
        <v>103721029221</v>
      </c>
      <c r="T34" s="5"/>
      <c r="U34" s="1">
        <v>8.3774195021826703E-2</v>
      </c>
    </row>
    <row r="35" spans="1:21" ht="21" x14ac:dyDescent="0.55000000000000004">
      <c r="A35" s="15" t="s">
        <v>109</v>
      </c>
      <c r="C35" s="6">
        <v>0</v>
      </c>
      <c r="D35" s="16"/>
      <c r="E35" s="16">
        <v>1206688860</v>
      </c>
      <c r="F35" s="16"/>
      <c r="G35" s="16">
        <v>0</v>
      </c>
      <c r="H35" s="16"/>
      <c r="I35" s="16">
        <v>1206688860</v>
      </c>
      <c r="J35" s="5"/>
      <c r="K35" s="1">
        <v>8.55615318852776E-4</v>
      </c>
      <c r="L35" s="5"/>
      <c r="M35" s="16">
        <v>0</v>
      </c>
      <c r="N35" s="16"/>
      <c r="O35" s="16">
        <v>1206688860</v>
      </c>
      <c r="P35" s="16"/>
      <c r="Q35" s="16">
        <v>0</v>
      </c>
      <c r="R35" s="16"/>
      <c r="S35" s="16">
        <f t="shared" si="0"/>
        <v>1206688860</v>
      </c>
      <c r="T35" s="5"/>
      <c r="U35" s="1">
        <v>9.7462769746444584E-4</v>
      </c>
    </row>
    <row r="36" spans="1:21" ht="21" x14ac:dyDescent="0.55000000000000004">
      <c r="A36" s="15" t="s">
        <v>85</v>
      </c>
      <c r="C36" s="6">
        <v>0</v>
      </c>
      <c r="D36" s="16"/>
      <c r="E36" s="16">
        <v>1633286279</v>
      </c>
      <c r="F36" s="16"/>
      <c r="G36" s="16">
        <v>0</v>
      </c>
      <c r="H36" s="16"/>
      <c r="I36" s="16">
        <v>1633286279</v>
      </c>
      <c r="J36" s="5"/>
      <c r="K36" s="1">
        <v>1.1580986671116272E-3</v>
      </c>
      <c r="L36" s="5"/>
      <c r="M36" s="16">
        <v>1231158954</v>
      </c>
      <c r="N36" s="16"/>
      <c r="O36" s="16">
        <v>3097785486</v>
      </c>
      <c r="P36" s="16"/>
      <c r="Q36" s="16">
        <v>3452847868</v>
      </c>
      <c r="R36" s="16"/>
      <c r="S36" s="16">
        <f t="shared" si="0"/>
        <v>7781792308</v>
      </c>
      <c r="T36" s="5"/>
      <c r="U36" s="1">
        <v>6.28525759265945E-3</v>
      </c>
    </row>
    <row r="37" spans="1:21" ht="21" x14ac:dyDescent="0.55000000000000004">
      <c r="A37" s="15" t="s">
        <v>95</v>
      </c>
      <c r="C37" s="6">
        <v>0</v>
      </c>
      <c r="D37" s="16"/>
      <c r="E37" s="16">
        <v>3253236422</v>
      </c>
      <c r="F37" s="16"/>
      <c r="G37" s="16">
        <v>-605485707</v>
      </c>
      <c r="H37" s="16"/>
      <c r="I37" s="16">
        <v>2647750715</v>
      </c>
      <c r="J37" s="5"/>
      <c r="K37" s="1">
        <v>1.8774152537194969E-3</v>
      </c>
      <c r="L37" s="5"/>
      <c r="M37" s="16">
        <v>0</v>
      </c>
      <c r="N37" s="16"/>
      <c r="O37" s="16">
        <v>-15376297483</v>
      </c>
      <c r="P37" s="16"/>
      <c r="Q37" s="16">
        <v>-593639221</v>
      </c>
      <c r="R37" s="16"/>
      <c r="S37" s="16">
        <f t="shared" si="0"/>
        <v>-15969936704</v>
      </c>
      <c r="T37" s="5"/>
      <c r="U37" s="1">
        <v>-1.2898720750991653E-2</v>
      </c>
    </row>
    <row r="38" spans="1:21" ht="21" x14ac:dyDescent="0.55000000000000004">
      <c r="A38" s="15" t="s">
        <v>90</v>
      </c>
      <c r="C38" s="6">
        <v>0</v>
      </c>
      <c r="D38" s="16"/>
      <c r="E38" s="16">
        <v>1116566047</v>
      </c>
      <c r="F38" s="16"/>
      <c r="G38" s="16">
        <v>0</v>
      </c>
      <c r="H38" s="16"/>
      <c r="I38" s="16">
        <v>1116566047</v>
      </c>
      <c r="J38" s="5"/>
      <c r="K38" s="1">
        <v>7.9171279854534213E-4</v>
      </c>
      <c r="L38" s="5"/>
      <c r="M38" s="16">
        <v>0</v>
      </c>
      <c r="N38" s="16"/>
      <c r="O38" s="16">
        <v>123601686</v>
      </c>
      <c r="P38" s="16"/>
      <c r="Q38" s="16">
        <v>0</v>
      </c>
      <c r="R38" s="16"/>
      <c r="S38" s="16">
        <f t="shared" si="0"/>
        <v>123601686</v>
      </c>
      <c r="T38" s="5"/>
      <c r="U38" s="1">
        <v>9.9831556105443311E-5</v>
      </c>
    </row>
    <row r="39" spans="1:21" ht="21" x14ac:dyDescent="0.55000000000000004">
      <c r="A39" s="15" t="s">
        <v>63</v>
      </c>
      <c r="C39" s="6">
        <v>0</v>
      </c>
      <c r="D39" s="16"/>
      <c r="E39" s="16">
        <v>4791420919</v>
      </c>
      <c r="F39" s="16"/>
      <c r="G39" s="16">
        <v>-885068119</v>
      </c>
      <c r="H39" s="16"/>
      <c r="I39" s="16">
        <v>3906352800</v>
      </c>
      <c r="J39" s="5"/>
      <c r="K39" s="1">
        <v>2.7698401860803074E-3</v>
      </c>
      <c r="L39" s="5"/>
      <c r="M39" s="16">
        <v>0</v>
      </c>
      <c r="N39" s="16"/>
      <c r="O39" s="16">
        <v>-12387812326</v>
      </c>
      <c r="P39" s="16"/>
      <c r="Q39" s="16">
        <v>-987654919</v>
      </c>
      <c r="R39" s="16"/>
      <c r="S39" s="16">
        <f t="shared" si="0"/>
        <v>-13375467245</v>
      </c>
      <c r="T39" s="5"/>
      <c r="U39" s="1">
        <v>-1.0803199793777384E-2</v>
      </c>
    </row>
    <row r="40" spans="1:21" ht="21" x14ac:dyDescent="0.55000000000000004">
      <c r="A40" s="15" t="s">
        <v>118</v>
      </c>
      <c r="C40" s="6">
        <v>0</v>
      </c>
      <c r="D40" s="16"/>
      <c r="E40" s="16">
        <v>1633187593</v>
      </c>
      <c r="F40" s="16"/>
      <c r="G40" s="16">
        <v>0</v>
      </c>
      <c r="H40" s="16"/>
      <c r="I40" s="16">
        <v>1633187593</v>
      </c>
      <c r="J40" s="5"/>
      <c r="K40" s="1">
        <v>1.1580286927742854E-3</v>
      </c>
      <c r="L40" s="5"/>
      <c r="M40" s="16">
        <v>0</v>
      </c>
      <c r="N40" s="16"/>
      <c r="O40" s="16">
        <v>1633187593</v>
      </c>
      <c r="P40" s="16"/>
      <c r="Q40" s="16">
        <v>0</v>
      </c>
      <c r="R40" s="16"/>
      <c r="S40" s="16">
        <f t="shared" si="0"/>
        <v>1633187593</v>
      </c>
      <c r="T40" s="5"/>
      <c r="U40" s="1">
        <v>1.3191054596236934E-3</v>
      </c>
    </row>
    <row r="41" spans="1:21" ht="21" x14ac:dyDescent="0.55000000000000004">
      <c r="A41" s="15" t="s">
        <v>99</v>
      </c>
      <c r="C41" s="6">
        <v>0</v>
      </c>
      <c r="D41" s="16"/>
      <c r="E41" s="16">
        <v>512417963</v>
      </c>
      <c r="F41" s="16"/>
      <c r="G41" s="16">
        <v>1001264256</v>
      </c>
      <c r="H41" s="16"/>
      <c r="I41" s="16">
        <v>1513682219</v>
      </c>
      <c r="J41" s="5"/>
      <c r="K41" s="1">
        <v>1.0732921612050536E-3</v>
      </c>
      <c r="L41" s="5"/>
      <c r="M41" s="16">
        <v>0</v>
      </c>
      <c r="N41" s="16"/>
      <c r="O41" s="16">
        <v>1590862110</v>
      </c>
      <c r="P41" s="16"/>
      <c r="Q41" s="16">
        <v>1001264256</v>
      </c>
      <c r="R41" s="16"/>
      <c r="S41" s="16">
        <f t="shared" si="0"/>
        <v>2592126366</v>
      </c>
      <c r="T41" s="5"/>
      <c r="U41" s="1">
        <v>2.0936284699201264E-3</v>
      </c>
    </row>
    <row r="42" spans="1:21" ht="21" x14ac:dyDescent="0.55000000000000004">
      <c r="A42" s="15" t="s">
        <v>74</v>
      </c>
      <c r="C42" s="16">
        <v>0</v>
      </c>
      <c r="D42" s="16"/>
      <c r="E42" s="16">
        <v>20824251645</v>
      </c>
      <c r="F42" s="16"/>
      <c r="G42" s="16">
        <v>-3378856194</v>
      </c>
      <c r="H42" s="16"/>
      <c r="I42" s="16">
        <v>17445395451</v>
      </c>
      <c r="J42" s="5"/>
      <c r="K42" s="1">
        <v>1.2369839555260444E-2</v>
      </c>
      <c r="L42" s="5"/>
      <c r="M42" s="16">
        <v>0</v>
      </c>
      <c r="N42" s="16"/>
      <c r="O42" s="16">
        <v>-42467268122</v>
      </c>
      <c r="P42" s="16"/>
      <c r="Q42" s="16">
        <v>-4684067598</v>
      </c>
      <c r="R42" s="16"/>
      <c r="S42" s="16">
        <f t="shared" si="0"/>
        <v>-47151335720</v>
      </c>
      <c r="T42" s="5"/>
      <c r="U42" s="1">
        <v>-3.8083551848781198E-2</v>
      </c>
    </row>
    <row r="43" spans="1:21" ht="21" x14ac:dyDescent="0.55000000000000004">
      <c r="A43" s="15" t="s">
        <v>107</v>
      </c>
      <c r="C43" s="16">
        <v>0</v>
      </c>
      <c r="D43" s="16"/>
      <c r="E43" s="16">
        <v>27200143</v>
      </c>
      <c r="F43" s="16"/>
      <c r="G43" s="16">
        <v>0</v>
      </c>
      <c r="H43" s="16"/>
      <c r="I43" s="16">
        <v>27200143</v>
      </c>
      <c r="J43" s="5"/>
      <c r="K43" s="1">
        <v>1.9286545021875899E-5</v>
      </c>
      <c r="L43" s="5"/>
      <c r="M43" s="16">
        <v>0</v>
      </c>
      <c r="N43" s="16"/>
      <c r="O43" s="16">
        <v>27200143</v>
      </c>
      <c r="P43" s="16"/>
      <c r="Q43" s="16">
        <v>0</v>
      </c>
      <c r="R43" s="16"/>
      <c r="S43" s="16">
        <f t="shared" si="0"/>
        <v>27200143</v>
      </c>
      <c r="T43" s="5"/>
      <c r="U43" s="1">
        <v>2.1969219756278901E-5</v>
      </c>
    </row>
    <row r="44" spans="1:21" ht="21" x14ac:dyDescent="0.55000000000000004">
      <c r="A44" s="15" t="s">
        <v>82</v>
      </c>
      <c r="C44" s="6">
        <v>0</v>
      </c>
      <c r="D44" s="16"/>
      <c r="E44" s="16">
        <v>620287200</v>
      </c>
      <c r="F44" s="16"/>
      <c r="G44" s="16">
        <v>0</v>
      </c>
      <c r="H44" s="16"/>
      <c r="I44" s="16">
        <v>620287200</v>
      </c>
      <c r="J44" s="16"/>
      <c r="K44" s="1">
        <v>4.3982110716452261E-4</v>
      </c>
      <c r="L44" s="16"/>
      <c r="M44" s="16">
        <v>0</v>
      </c>
      <c r="N44" s="16"/>
      <c r="O44" s="16">
        <v>329607995</v>
      </c>
      <c r="P44" s="16"/>
      <c r="Q44" s="16">
        <v>3725282873</v>
      </c>
      <c r="R44" s="16"/>
      <c r="S44" s="16">
        <f t="shared" si="0"/>
        <v>4054890868</v>
      </c>
      <c r="T44" s="5"/>
      <c r="U44" s="1">
        <v>3.275085302559641E-3</v>
      </c>
    </row>
    <row r="45" spans="1:21" ht="21" x14ac:dyDescent="0.55000000000000004">
      <c r="A45" s="15" t="s">
        <v>112</v>
      </c>
      <c r="C45" s="6">
        <v>0</v>
      </c>
      <c r="D45" s="16"/>
      <c r="E45" s="16">
        <v>118926944074</v>
      </c>
      <c r="F45" s="16"/>
      <c r="G45" s="16">
        <v>1103936829</v>
      </c>
      <c r="H45" s="16"/>
      <c r="I45" s="16">
        <v>120030880903</v>
      </c>
      <c r="J45" s="16"/>
      <c r="K45" s="1">
        <v>8.5109147718492997E-2</v>
      </c>
      <c r="L45" s="16"/>
      <c r="M45" s="16">
        <v>0</v>
      </c>
      <c r="N45" s="16"/>
      <c r="O45" s="16">
        <v>121729240808</v>
      </c>
      <c r="P45" s="16"/>
      <c r="Q45" s="16">
        <v>2559626248</v>
      </c>
      <c r="R45" s="16"/>
      <c r="S45" s="16">
        <f t="shared" si="0"/>
        <v>124288867056</v>
      </c>
      <c r="T45" s="5"/>
      <c r="U45" s="1">
        <v>0.1003865837621588</v>
      </c>
    </row>
    <row r="46" spans="1:21" ht="21" x14ac:dyDescent="0.55000000000000004">
      <c r="A46" s="15" t="s">
        <v>119</v>
      </c>
      <c r="C46" s="6">
        <v>0</v>
      </c>
      <c r="D46" s="16"/>
      <c r="E46" s="16">
        <v>3826659042</v>
      </c>
      <c r="F46" s="16"/>
      <c r="G46" s="16">
        <v>-785508154</v>
      </c>
      <c r="H46" s="16"/>
      <c r="I46" s="16">
        <v>3041150888</v>
      </c>
      <c r="J46" s="16"/>
      <c r="K46" s="1">
        <v>2.1563597485399198E-3</v>
      </c>
      <c r="L46" s="16"/>
      <c r="M46" s="16">
        <v>0</v>
      </c>
      <c r="N46" s="16"/>
      <c r="O46" s="16">
        <v>-13917166663</v>
      </c>
      <c r="P46" s="16"/>
      <c r="Q46" s="16">
        <v>-785508154</v>
      </c>
      <c r="R46" s="16"/>
      <c r="S46" s="16">
        <f t="shared" si="0"/>
        <v>-14702674817</v>
      </c>
      <c r="T46" s="5"/>
      <c r="U46" s="1">
        <v>-1.1875168967302145E-2</v>
      </c>
    </row>
    <row r="47" spans="1:21" s="15" customFormat="1" ht="21" x14ac:dyDescent="0.55000000000000004">
      <c r="A47" s="15" t="s">
        <v>71</v>
      </c>
      <c r="C47" s="6">
        <v>0</v>
      </c>
      <c r="E47" s="16">
        <v>33408204226</v>
      </c>
      <c r="F47" s="16"/>
      <c r="G47" s="16">
        <v>-824472784</v>
      </c>
      <c r="H47" s="16"/>
      <c r="I47" s="16">
        <v>32583731442</v>
      </c>
      <c r="J47" s="16"/>
      <c r="K47" s="1">
        <v>2.3103834543695093E-2</v>
      </c>
      <c r="L47" s="16"/>
      <c r="M47" s="16">
        <v>0</v>
      </c>
      <c r="N47" s="16"/>
      <c r="O47" s="16">
        <v>10382180625</v>
      </c>
      <c r="P47" s="16"/>
      <c r="Q47" s="16">
        <v>-1119998665</v>
      </c>
      <c r="R47" s="16"/>
      <c r="S47" s="16">
        <f t="shared" si="0"/>
        <v>9262181960</v>
      </c>
      <c r="T47" s="5"/>
      <c r="U47" s="1">
        <v>7.4809500413980188E-3</v>
      </c>
    </row>
    <row r="48" spans="1:21" ht="21" x14ac:dyDescent="0.55000000000000004">
      <c r="A48" s="15" t="s">
        <v>81</v>
      </c>
      <c r="C48" s="6">
        <v>0</v>
      </c>
      <c r="D48" s="16"/>
      <c r="E48" s="16">
        <v>168987712</v>
      </c>
      <c r="F48" s="16"/>
      <c r="G48" s="16">
        <v>272</v>
      </c>
      <c r="H48" s="16"/>
      <c r="I48" s="16">
        <v>168987984</v>
      </c>
      <c r="J48" s="16"/>
      <c r="K48" s="1">
        <v>1.1982269216643618E-4</v>
      </c>
      <c r="L48" s="16"/>
      <c r="M48" s="16">
        <v>0</v>
      </c>
      <c r="N48" s="16"/>
      <c r="O48" s="16">
        <v>196840890</v>
      </c>
      <c r="P48" s="16"/>
      <c r="Q48" s="16">
        <v>760965355</v>
      </c>
      <c r="R48" s="16"/>
      <c r="S48" s="16">
        <f t="shared" si="0"/>
        <v>957806245</v>
      </c>
      <c r="T48" s="5"/>
      <c r="U48" s="1">
        <v>7.7360828141018634E-4</v>
      </c>
    </row>
    <row r="49" spans="1:21" ht="21" x14ac:dyDescent="0.55000000000000004">
      <c r="A49" s="15" t="s">
        <v>62</v>
      </c>
      <c r="C49" s="6">
        <v>0</v>
      </c>
      <c r="D49" s="16"/>
      <c r="E49" s="16">
        <v>165011314948</v>
      </c>
      <c r="F49" s="16"/>
      <c r="G49" s="16">
        <v>0</v>
      </c>
      <c r="H49" s="16"/>
      <c r="I49" s="16">
        <v>165011314948</v>
      </c>
      <c r="J49" s="16"/>
      <c r="K49" s="1">
        <v>0.11700299350865712</v>
      </c>
      <c r="L49" s="16"/>
      <c r="M49" s="16">
        <v>0</v>
      </c>
      <c r="N49" s="16"/>
      <c r="O49" s="16">
        <v>196573923457</v>
      </c>
      <c r="P49" s="16"/>
      <c r="Q49" s="16">
        <v>3450755216</v>
      </c>
      <c r="R49" s="16"/>
      <c r="S49" s="16">
        <f t="shared" si="0"/>
        <v>200024678673</v>
      </c>
      <c r="T49" s="5"/>
      <c r="U49" s="1">
        <v>0.16155746396062001</v>
      </c>
    </row>
    <row r="50" spans="1:21" ht="21" x14ac:dyDescent="0.55000000000000004">
      <c r="A50" s="15" t="s">
        <v>83</v>
      </c>
      <c r="C50" s="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">
        <v>0</v>
      </c>
      <c r="L50" s="16"/>
      <c r="M50" s="16">
        <v>0</v>
      </c>
      <c r="N50" s="16"/>
      <c r="O50" s="16">
        <v>0</v>
      </c>
      <c r="P50" s="16"/>
      <c r="Q50" s="16">
        <v>2792580010</v>
      </c>
      <c r="R50" s="16"/>
      <c r="S50" s="16">
        <f t="shared" si="0"/>
        <v>2792580010</v>
      </c>
      <c r="T50" s="5"/>
      <c r="U50" s="1">
        <v>2.2555324038804328E-3</v>
      </c>
    </row>
    <row r="51" spans="1:21" ht="21" x14ac:dyDescent="0.55000000000000004">
      <c r="A51" s="15" t="s">
        <v>79</v>
      </c>
      <c r="C51" s="6">
        <v>0</v>
      </c>
      <c r="D51" s="16"/>
      <c r="E51" s="16">
        <v>0</v>
      </c>
      <c r="F51" s="16"/>
      <c r="G51" s="16">
        <v>0</v>
      </c>
      <c r="H51" s="16"/>
      <c r="I51" s="16">
        <v>0</v>
      </c>
      <c r="J51" s="16"/>
      <c r="K51" s="1">
        <v>0</v>
      </c>
      <c r="L51" s="16"/>
      <c r="M51" s="16">
        <v>0</v>
      </c>
      <c r="N51" s="16"/>
      <c r="O51" s="16">
        <v>0</v>
      </c>
      <c r="P51" s="16"/>
      <c r="Q51" s="16">
        <v>6146988766</v>
      </c>
      <c r="R51" s="16"/>
      <c r="S51" s="16">
        <f t="shared" si="0"/>
        <v>6146988766</v>
      </c>
      <c r="T51" s="5"/>
      <c r="U51" s="1">
        <v>4.9648469509749145E-3</v>
      </c>
    </row>
    <row r="52" spans="1:21" ht="21.75" thickBot="1" x14ac:dyDescent="0.6">
      <c r="A52" s="15" t="s">
        <v>67</v>
      </c>
      <c r="C52" s="6">
        <v>0</v>
      </c>
      <c r="D52" s="16"/>
      <c r="E52" s="16">
        <v>102574939859</v>
      </c>
      <c r="F52" s="16"/>
      <c r="G52" s="16">
        <v>-3708417891</v>
      </c>
      <c r="H52" s="16"/>
      <c r="I52" s="16">
        <v>98866521968</v>
      </c>
      <c r="J52" s="16"/>
      <c r="K52" s="1">
        <v>7.0102338325651978E-2</v>
      </c>
      <c r="L52" s="16"/>
      <c r="M52" s="16">
        <v>0</v>
      </c>
      <c r="N52" s="16"/>
      <c r="O52" s="16">
        <v>26062991565</v>
      </c>
      <c r="P52" s="16"/>
      <c r="Q52" s="16">
        <v>-3708417891</v>
      </c>
      <c r="R52" s="16"/>
      <c r="S52" s="16">
        <f>+Q52+O52+M52</f>
        <v>22354573674</v>
      </c>
      <c r="T52" s="5"/>
      <c r="U52" s="1">
        <v>1.8055513222928019E-2</v>
      </c>
    </row>
    <row r="53" spans="1:21" ht="21.75" thickBot="1" x14ac:dyDescent="0.5">
      <c r="C53" s="12">
        <f>SUM(C8:C52)</f>
        <v>0</v>
      </c>
      <c r="D53" s="4"/>
      <c r="E53" s="47">
        <f>SUM(E8:E52)</f>
        <v>1362440468785</v>
      </c>
      <c r="F53" s="9"/>
      <c r="G53" s="47">
        <f>SUM(G8:G52)</f>
        <v>47876566700</v>
      </c>
      <c r="H53" s="9"/>
      <c r="I53" s="47">
        <f>SUM(I8:I52)</f>
        <v>1410317035485</v>
      </c>
      <c r="J53" s="4"/>
      <c r="K53" s="18">
        <f>SUM(K8:K52)</f>
        <v>1.0000000000000002</v>
      </c>
      <c r="L53" s="4"/>
      <c r="M53" s="12">
        <f>SUM(M8:M52)</f>
        <v>4906661538</v>
      </c>
      <c r="N53" s="9"/>
      <c r="O53" s="47">
        <f>SUM(O8:O52)</f>
        <v>1093697749936</v>
      </c>
      <c r="P53" s="9"/>
      <c r="Q53" s="47">
        <f>SUM(Q8:Q52)</f>
        <v>139497956373</v>
      </c>
      <c r="R53" s="9"/>
      <c r="S53" s="47">
        <f>SUM(S8:S52)</f>
        <v>1238102367847</v>
      </c>
      <c r="T53" s="4"/>
      <c r="U53" s="18">
        <f>SUM(U8:U52)</f>
        <v>0.99999999999999989</v>
      </c>
    </row>
    <row r="5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tabSelected="1" workbookViewId="0">
      <selection activeCell="I16" sqref="I16"/>
    </sheetView>
  </sheetViews>
  <sheetFormatPr defaultRowHeight="18.75" x14ac:dyDescent="0.45"/>
  <cols>
    <col min="1" max="1" width="17.125" style="17" bestFit="1" customWidth="1"/>
    <col min="2" max="2" width="0.875" style="17" customWidth="1"/>
    <col min="3" max="3" width="27.125" style="17" customWidth="1"/>
    <col min="4" max="4" width="0.875" style="17" customWidth="1"/>
    <col min="5" max="5" width="32.125" style="17" bestFit="1" customWidth="1"/>
    <col min="6" max="6" width="0.875" style="17" customWidth="1"/>
    <col min="7" max="7" width="27.875" style="17" bestFit="1" customWidth="1"/>
    <col min="8" max="8" width="0.875" style="17" customWidth="1"/>
    <col min="9" max="9" width="32.125" style="17" bestFit="1" customWidth="1"/>
    <col min="10" max="10" width="0.875" style="17" customWidth="1"/>
    <col min="11" max="11" width="27.875" style="17" bestFit="1" customWidth="1"/>
    <col min="12" max="12" width="0.875" style="17" customWidth="1"/>
    <col min="13" max="13" width="8" style="17" customWidth="1"/>
    <col min="14" max="16384" width="9" style="17"/>
  </cols>
  <sheetData>
    <row r="2" spans="1:11" ht="26.25" x14ac:dyDescent="0.45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11" ht="26.25" x14ac:dyDescent="0.45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  <c r="F3" s="59" t="s">
        <v>28</v>
      </c>
      <c r="G3" s="59" t="s">
        <v>28</v>
      </c>
      <c r="H3" s="59" t="s">
        <v>28</v>
      </c>
      <c r="I3" s="59" t="s">
        <v>28</v>
      </c>
      <c r="J3" s="59" t="s">
        <v>28</v>
      </c>
      <c r="K3" s="59" t="s">
        <v>28</v>
      </c>
    </row>
    <row r="4" spans="1:11" ht="26.25" x14ac:dyDescent="0.45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</row>
    <row r="6" spans="1:11" ht="27" thickBot="1" x14ac:dyDescent="0.5">
      <c r="A6" s="60" t="s">
        <v>50</v>
      </c>
      <c r="B6" s="60" t="s">
        <v>50</v>
      </c>
      <c r="C6" s="60" t="s">
        <v>50</v>
      </c>
      <c r="E6" s="60" t="s">
        <v>30</v>
      </c>
      <c r="F6" s="60" t="s">
        <v>30</v>
      </c>
      <c r="G6" s="60" t="s">
        <v>30</v>
      </c>
      <c r="I6" s="60" t="s">
        <v>31</v>
      </c>
      <c r="J6" s="60" t="s">
        <v>31</v>
      </c>
      <c r="K6" s="60" t="s">
        <v>31</v>
      </c>
    </row>
    <row r="7" spans="1:11" ht="27" thickBot="1" x14ac:dyDescent="0.5">
      <c r="A7" s="50" t="s">
        <v>51</v>
      </c>
      <c r="C7" s="50" t="s">
        <v>52</v>
      </c>
      <c r="E7" s="50" t="s">
        <v>53</v>
      </c>
      <c r="G7" s="50" t="s">
        <v>54</v>
      </c>
      <c r="I7" s="50" t="s">
        <v>53</v>
      </c>
      <c r="K7" s="50" t="s">
        <v>54</v>
      </c>
    </row>
    <row r="8" spans="1:11" ht="21" x14ac:dyDescent="0.55000000000000004">
      <c r="A8" s="15" t="s">
        <v>26</v>
      </c>
      <c r="C8" s="5" t="s">
        <v>75</v>
      </c>
      <c r="D8" s="5"/>
      <c r="E8" s="6">
        <f>+'سود سپرده بانکی'!G8</f>
        <v>712904631</v>
      </c>
      <c r="F8" s="5"/>
      <c r="G8" s="38">
        <f>+E8/$E$10</f>
        <v>0.99999695892926954</v>
      </c>
      <c r="H8" s="5"/>
      <c r="I8" s="6">
        <f>+'سود سپرده بانکی'!M8</f>
        <v>4145915988</v>
      </c>
      <c r="J8" s="5"/>
      <c r="K8" s="38">
        <f>+I8/$I$10</f>
        <v>0.99999792133219512</v>
      </c>
    </row>
    <row r="9" spans="1:11" ht="21.75" thickBot="1" x14ac:dyDescent="0.6">
      <c r="A9" s="15" t="s">
        <v>27</v>
      </c>
      <c r="C9" s="5" t="s">
        <v>76</v>
      </c>
      <c r="D9" s="5"/>
      <c r="E9" s="6">
        <f>+'سود سپرده بانکی'!G9</f>
        <v>2168</v>
      </c>
      <c r="F9" s="5"/>
      <c r="G9" s="39">
        <f>+E9/$E$10</f>
        <v>3.0410707304812785E-6</v>
      </c>
      <c r="H9" s="5"/>
      <c r="I9" s="6">
        <f>+'سود سپرده بانکی'!M9</f>
        <v>8618</v>
      </c>
      <c r="J9" s="5"/>
      <c r="K9" s="39">
        <f>+I9/$I$10</f>
        <v>2.0786678048915778E-6</v>
      </c>
    </row>
    <row r="10" spans="1:11" ht="21.75" thickBot="1" x14ac:dyDescent="0.6">
      <c r="A10" s="17" t="s">
        <v>18</v>
      </c>
      <c r="C10" s="15" t="s">
        <v>18</v>
      </c>
      <c r="D10" s="15"/>
      <c r="E10" s="12">
        <f>SUM(E8:E9)</f>
        <v>712906799</v>
      </c>
      <c r="F10" s="4"/>
      <c r="G10" s="40">
        <f>SUM(G8:G9)</f>
        <v>1</v>
      </c>
      <c r="H10" s="4"/>
      <c r="I10" s="12">
        <f>SUM(I8:I9)</f>
        <v>4145924606</v>
      </c>
      <c r="J10" s="4"/>
      <c r="K10" s="40">
        <f>SUM(K8:K9)</f>
        <v>1</v>
      </c>
    </row>
    <row r="11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tabSelected="1" workbookViewId="0">
      <selection activeCell="I16" sqref="I16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</row>
    <row r="3" spans="1:5" ht="26.25" x14ac:dyDescent="0.2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</row>
    <row r="4" spans="1:5" ht="26.25" x14ac:dyDescent="0.2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</row>
    <row r="6" spans="1:5" ht="27" thickBot="1" x14ac:dyDescent="0.25">
      <c r="A6" s="60" t="s">
        <v>55</v>
      </c>
      <c r="C6" s="50" t="s">
        <v>30</v>
      </c>
      <c r="E6" s="50" t="s">
        <v>31</v>
      </c>
    </row>
    <row r="7" spans="1:5" ht="27" thickBot="1" x14ac:dyDescent="0.25">
      <c r="A7" s="60" t="s">
        <v>55</v>
      </c>
      <c r="C7" s="50" t="s">
        <v>22</v>
      </c>
      <c r="E7" s="50" t="s">
        <v>22</v>
      </c>
    </row>
    <row r="8" spans="1:5" ht="24.75" thickBot="1" x14ac:dyDescent="0.25">
      <c r="A8" s="34" t="s">
        <v>55</v>
      </c>
      <c r="B8" s="35"/>
      <c r="C8" s="36">
        <v>0</v>
      </c>
      <c r="D8" s="35"/>
      <c r="E8" s="36">
        <v>86351112</v>
      </c>
    </row>
    <row r="9" spans="1:5" ht="24.75" thickBot="1" x14ac:dyDescent="0.25">
      <c r="A9" s="35" t="s">
        <v>18</v>
      </c>
      <c r="B9" s="35"/>
      <c r="C9" s="37">
        <f>SUM(C8:C8)</f>
        <v>0</v>
      </c>
      <c r="D9" s="35"/>
      <c r="E9" s="37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5"/>
  <sheetViews>
    <sheetView rightToLeft="1" tabSelected="1" zoomScaleNormal="100" workbookViewId="0">
      <selection activeCell="I16" sqref="I16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</row>
    <row r="3" spans="1:19" ht="26.25" x14ac:dyDescent="0.2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  <c r="F3" s="59" t="s">
        <v>28</v>
      </c>
      <c r="G3" s="59" t="s">
        <v>28</v>
      </c>
      <c r="H3" s="59" t="s">
        <v>28</v>
      </c>
      <c r="I3" s="59" t="s">
        <v>28</v>
      </c>
      <c r="J3" s="59" t="s">
        <v>28</v>
      </c>
      <c r="K3" s="59" t="s">
        <v>28</v>
      </c>
      <c r="L3" s="59" t="s">
        <v>28</v>
      </c>
      <c r="M3" s="59" t="s">
        <v>28</v>
      </c>
      <c r="N3" s="59" t="s">
        <v>28</v>
      </c>
      <c r="O3" s="59" t="s">
        <v>28</v>
      </c>
      <c r="P3" s="59" t="s">
        <v>28</v>
      </c>
      <c r="Q3" s="59" t="s">
        <v>28</v>
      </c>
      <c r="R3" s="59" t="s">
        <v>28</v>
      </c>
      <c r="S3" s="59" t="s">
        <v>28</v>
      </c>
    </row>
    <row r="4" spans="1:19" ht="26.25" x14ac:dyDescent="0.2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</row>
    <row r="6" spans="1:19" ht="27" thickBot="1" x14ac:dyDescent="0.25">
      <c r="A6" s="60" t="s">
        <v>3</v>
      </c>
      <c r="C6" s="60" t="s">
        <v>36</v>
      </c>
      <c r="D6" s="60" t="s">
        <v>36</v>
      </c>
      <c r="E6" s="60" t="s">
        <v>36</v>
      </c>
      <c r="F6" s="60" t="s">
        <v>36</v>
      </c>
      <c r="G6" s="60" t="s">
        <v>36</v>
      </c>
      <c r="I6" s="60" t="s">
        <v>30</v>
      </c>
      <c r="J6" s="60" t="s">
        <v>30</v>
      </c>
      <c r="K6" s="60" t="s">
        <v>30</v>
      </c>
      <c r="L6" s="60" t="s">
        <v>30</v>
      </c>
      <c r="M6" s="60" t="s">
        <v>30</v>
      </c>
      <c r="O6" s="60" t="s">
        <v>31</v>
      </c>
      <c r="P6" s="60" t="s">
        <v>31</v>
      </c>
      <c r="Q6" s="60" t="s">
        <v>31</v>
      </c>
      <c r="R6" s="60" t="s">
        <v>31</v>
      </c>
      <c r="S6" s="60" t="s">
        <v>31</v>
      </c>
    </row>
    <row r="7" spans="1:19" ht="27" thickBot="1" x14ac:dyDescent="0.25">
      <c r="A7" s="60" t="s">
        <v>3</v>
      </c>
      <c r="C7" s="50" t="s">
        <v>37</v>
      </c>
      <c r="E7" s="50" t="s">
        <v>38</v>
      </c>
      <c r="G7" s="50" t="s">
        <v>39</v>
      </c>
      <c r="I7" s="50" t="s">
        <v>40</v>
      </c>
      <c r="K7" s="50" t="s">
        <v>34</v>
      </c>
      <c r="M7" s="50" t="s">
        <v>41</v>
      </c>
      <c r="O7" s="50" t="s">
        <v>40</v>
      </c>
      <c r="Q7" s="50" t="s">
        <v>34</v>
      </c>
      <c r="S7" s="50" t="s">
        <v>41</v>
      </c>
    </row>
    <row r="8" spans="1:19" ht="21" x14ac:dyDescent="0.2">
      <c r="A8" s="4" t="s">
        <v>85</v>
      </c>
      <c r="C8" s="5" t="s">
        <v>102</v>
      </c>
      <c r="E8" s="6">
        <v>285750</v>
      </c>
      <c r="G8" s="6">
        <v>4400</v>
      </c>
      <c r="I8" s="6">
        <v>0</v>
      </c>
      <c r="K8" s="6">
        <v>0</v>
      </c>
      <c r="M8" s="6">
        <f t="shared" ref="M8:M9" si="0">+I8-K8</f>
        <v>0</v>
      </c>
      <c r="O8" s="6">
        <v>1257300000</v>
      </c>
      <c r="Q8" s="6">
        <v>26141046</v>
      </c>
      <c r="S8" s="6">
        <f>+O8-Q8</f>
        <v>1231158954</v>
      </c>
    </row>
    <row r="9" spans="1:19" ht="21" x14ac:dyDescent="0.2">
      <c r="A9" s="4" t="s">
        <v>88</v>
      </c>
      <c r="C9" s="5" t="s">
        <v>103</v>
      </c>
      <c r="E9" s="6">
        <v>900000</v>
      </c>
      <c r="G9" s="6">
        <v>325</v>
      </c>
      <c r="I9" s="6">
        <v>0</v>
      </c>
      <c r="K9" s="6">
        <v>0</v>
      </c>
      <c r="M9" s="6">
        <f t="shared" si="0"/>
        <v>0</v>
      </c>
      <c r="O9" s="6">
        <v>292500000</v>
      </c>
      <c r="Q9" s="6">
        <v>7989674</v>
      </c>
      <c r="S9" s="6">
        <f t="shared" ref="S9:S10" si="1">+O9-Q9</f>
        <v>284510326</v>
      </c>
    </row>
    <row r="10" spans="1:19" ht="21.75" thickBot="1" x14ac:dyDescent="0.25">
      <c r="A10" s="4" t="s">
        <v>84</v>
      </c>
      <c r="C10" s="5" t="s">
        <v>101</v>
      </c>
      <c r="E10" s="6">
        <v>0</v>
      </c>
      <c r="G10" s="6">
        <v>0</v>
      </c>
      <c r="I10" s="6">
        <v>0</v>
      </c>
      <c r="K10" s="6">
        <v>0</v>
      </c>
      <c r="M10" s="6">
        <f t="shared" ref="M9:M10" si="2">+I10-K10</f>
        <v>0</v>
      </c>
      <c r="O10" s="6">
        <v>3407250440</v>
      </c>
      <c r="Q10" s="6">
        <v>16258182</v>
      </c>
      <c r="S10" s="6">
        <f t="shared" si="1"/>
        <v>3390992258</v>
      </c>
    </row>
    <row r="11" spans="1:19" ht="21.75" thickBot="1" x14ac:dyDescent="0.25">
      <c r="I11" s="12">
        <f>SUM(I8:I10)</f>
        <v>0</v>
      </c>
      <c r="J11" s="4"/>
      <c r="K11" s="12">
        <f>SUM(K8:K10)</f>
        <v>0</v>
      </c>
      <c r="L11" s="4"/>
      <c r="M11" s="12">
        <f>SUM(M8:M10)</f>
        <v>0</v>
      </c>
      <c r="N11" s="4"/>
      <c r="O11" s="12">
        <f>SUM(O8:O10)</f>
        <v>4957050440</v>
      </c>
      <c r="P11" s="4"/>
      <c r="Q11" s="12">
        <f>SUM(Q8:Q10)</f>
        <v>50388902</v>
      </c>
      <c r="R11" s="4"/>
      <c r="S11" s="12">
        <f>SUM(S8:S10)</f>
        <v>4906661538</v>
      </c>
    </row>
    <row r="12" spans="1:19" ht="14.25" customHeight="1" thickTop="1" x14ac:dyDescent="0.2">
      <c r="S12" s="6"/>
    </row>
    <row r="15" spans="1:19" x14ac:dyDescent="0.2">
      <c r="R15" s="6">
        <f>+S14-S11</f>
        <v>-4906661538</v>
      </c>
      <c r="S15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tabSelected="1" workbookViewId="0">
      <selection activeCell="I16" sqref="I16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</row>
    <row r="3" spans="1:13" ht="26.25" x14ac:dyDescent="0.2">
      <c r="A3" s="59" t="s">
        <v>28</v>
      </c>
      <c r="B3" s="59" t="s">
        <v>28</v>
      </c>
      <c r="C3" s="59" t="s">
        <v>28</v>
      </c>
      <c r="D3" s="59" t="s">
        <v>28</v>
      </c>
      <c r="E3" s="59" t="s">
        <v>28</v>
      </c>
      <c r="F3" s="59" t="s">
        <v>28</v>
      </c>
      <c r="G3" s="59" t="s">
        <v>28</v>
      </c>
      <c r="H3" s="59" t="s">
        <v>28</v>
      </c>
      <c r="I3" s="59" t="s">
        <v>28</v>
      </c>
      <c r="J3" s="59" t="s">
        <v>28</v>
      </c>
      <c r="K3" s="59" t="s">
        <v>28</v>
      </c>
      <c r="L3" s="59" t="s">
        <v>28</v>
      </c>
      <c r="M3" s="59" t="s">
        <v>28</v>
      </c>
    </row>
    <row r="4" spans="1:13" ht="26.25" x14ac:dyDescent="0.2">
      <c r="A4" s="59" t="str">
        <f>+سهام!A4</f>
        <v>برای ماه منتهی به 1404/01/31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</row>
    <row r="6" spans="1:13" ht="27" thickBot="1" x14ac:dyDescent="0.25">
      <c r="A6" s="60" t="s">
        <v>29</v>
      </c>
      <c r="B6" s="60" t="s">
        <v>29</v>
      </c>
      <c r="C6" s="60" t="s">
        <v>30</v>
      </c>
      <c r="D6" s="60" t="s">
        <v>30</v>
      </c>
      <c r="E6" s="60" t="s">
        <v>30</v>
      </c>
      <c r="F6" s="60" t="s">
        <v>30</v>
      </c>
      <c r="G6" s="60" t="s">
        <v>30</v>
      </c>
      <c r="I6" s="60" t="s">
        <v>31</v>
      </c>
      <c r="J6" s="60" t="s">
        <v>31</v>
      </c>
      <c r="K6" s="60" t="s">
        <v>31</v>
      </c>
      <c r="L6" s="60" t="s">
        <v>31</v>
      </c>
      <c r="M6" s="60" t="s">
        <v>31</v>
      </c>
    </row>
    <row r="7" spans="1:13" ht="27" thickBot="1" x14ac:dyDescent="0.25">
      <c r="A7" s="50" t="s">
        <v>32</v>
      </c>
      <c r="C7" s="50" t="s">
        <v>33</v>
      </c>
      <c r="E7" s="50" t="s">
        <v>34</v>
      </c>
      <c r="G7" s="50" t="s">
        <v>35</v>
      </c>
      <c r="I7" s="50" t="s">
        <v>33</v>
      </c>
      <c r="K7" s="50" t="s">
        <v>34</v>
      </c>
      <c r="M7" s="50" t="s">
        <v>35</v>
      </c>
    </row>
    <row r="8" spans="1:13" ht="19.5" customHeight="1" x14ac:dyDescent="0.2">
      <c r="A8" s="4" t="s">
        <v>26</v>
      </c>
      <c r="C8" s="6">
        <v>712904631</v>
      </c>
      <c r="E8" s="6">
        <v>0</v>
      </c>
      <c r="G8" s="6">
        <f>+C8-E8</f>
        <v>712904631</v>
      </c>
      <c r="I8" s="6">
        <v>4145915988</v>
      </c>
      <c r="K8" s="6">
        <v>0</v>
      </c>
      <c r="M8" s="6">
        <f>+I8-K8</f>
        <v>4145915988</v>
      </c>
    </row>
    <row r="9" spans="1:13" ht="19.5" customHeight="1" thickBot="1" x14ac:dyDescent="0.25">
      <c r="A9" s="4" t="s">
        <v>27</v>
      </c>
      <c r="C9" s="6">
        <v>2168</v>
      </c>
      <c r="E9" s="6">
        <v>0</v>
      </c>
      <c r="G9" s="6">
        <f>+C9-E9</f>
        <v>2168</v>
      </c>
      <c r="I9" s="6">
        <v>8618</v>
      </c>
      <c r="K9" s="6">
        <v>0</v>
      </c>
      <c r="M9" s="6">
        <f>+I9-K9</f>
        <v>8618</v>
      </c>
    </row>
    <row r="10" spans="1:13" ht="21.75" thickBot="1" x14ac:dyDescent="0.25">
      <c r="A10" s="5" t="s">
        <v>18</v>
      </c>
      <c r="C10" s="12">
        <f>SUM(C8:C9)</f>
        <v>712906799</v>
      </c>
      <c r="D10" s="4"/>
      <c r="E10" s="12">
        <f>SUM(E8:E9)</f>
        <v>0</v>
      </c>
      <c r="F10" s="4"/>
      <c r="G10" s="12">
        <f>SUM(G8:G9)</f>
        <v>712906799</v>
      </c>
      <c r="H10" s="4"/>
      <c r="I10" s="12">
        <f>SUM(I8:I9)</f>
        <v>4145924606</v>
      </c>
      <c r="J10" s="4"/>
      <c r="K10" s="12">
        <f>SUM(K8:K9)</f>
        <v>0</v>
      </c>
      <c r="L10" s="4"/>
      <c r="M10" s="12">
        <f>SUM(M8:M9)</f>
        <v>4145924606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53"/>
  <sheetViews>
    <sheetView rightToLeft="1" tabSelected="1" topLeftCell="A32" zoomScale="90" zoomScaleNormal="90" workbookViewId="0">
      <selection activeCell="I16" sqref="I16"/>
    </sheetView>
  </sheetViews>
  <sheetFormatPr defaultRowHeight="22.5" x14ac:dyDescent="0.2"/>
  <cols>
    <col min="1" max="1" width="29.375" style="22" bestFit="1" customWidth="1"/>
    <col min="2" max="2" width="0.875" style="22" customWidth="1"/>
    <col min="3" max="3" width="15.7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24.5" style="22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0.125" style="22" customWidth="1"/>
    <col min="16" max="16" width="0.875" style="22" customWidth="1"/>
    <col min="17" max="17" width="24.5" style="22" customWidth="1"/>
    <col min="18" max="18" width="0.875" style="22" customWidth="1"/>
    <col min="19" max="19" width="16.125" style="22" bestFit="1" customWidth="1"/>
    <col min="20" max="20" width="15.875" style="22" bestFit="1" customWidth="1"/>
    <col min="21" max="21" width="17" style="22" bestFit="1" customWidth="1"/>
    <col min="22" max="16384" width="9" style="22"/>
  </cols>
  <sheetData>
    <row r="2" spans="1:22" ht="24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22" ht="24" x14ac:dyDescent="0.2">
      <c r="A3" s="61" t="s">
        <v>28</v>
      </c>
      <c r="B3" s="61" t="s">
        <v>28</v>
      </c>
      <c r="C3" s="61" t="s">
        <v>28</v>
      </c>
      <c r="D3" s="61" t="s">
        <v>28</v>
      </c>
      <c r="E3" s="61" t="s">
        <v>28</v>
      </c>
      <c r="F3" s="61" t="s">
        <v>28</v>
      </c>
      <c r="G3" s="61" t="s">
        <v>28</v>
      </c>
      <c r="H3" s="61" t="s">
        <v>28</v>
      </c>
      <c r="I3" s="61" t="s">
        <v>28</v>
      </c>
      <c r="J3" s="61" t="s">
        <v>28</v>
      </c>
      <c r="K3" s="61" t="s">
        <v>28</v>
      </c>
      <c r="L3" s="61" t="s">
        <v>28</v>
      </c>
      <c r="M3" s="61" t="s">
        <v>28</v>
      </c>
      <c r="N3" s="61" t="s">
        <v>28</v>
      </c>
      <c r="O3" s="61" t="s">
        <v>28</v>
      </c>
      <c r="P3" s="61" t="s">
        <v>28</v>
      </c>
      <c r="Q3" s="61" t="s">
        <v>28</v>
      </c>
    </row>
    <row r="4" spans="1:22" ht="24" x14ac:dyDescent="0.2">
      <c r="A4" s="61" t="str">
        <f>+سهام!A4</f>
        <v>برای ماه منتهی به 1404/01/31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22" ht="24.75" thickBot="1" x14ac:dyDescent="0.25">
      <c r="A6" s="62" t="s">
        <v>3</v>
      </c>
      <c r="C6" s="63" t="s">
        <v>30</v>
      </c>
      <c r="D6" s="63" t="s">
        <v>30</v>
      </c>
      <c r="E6" s="63" t="s">
        <v>30</v>
      </c>
      <c r="F6" s="63" t="s">
        <v>30</v>
      </c>
      <c r="G6" s="63" t="s">
        <v>30</v>
      </c>
      <c r="H6" s="63" t="s">
        <v>30</v>
      </c>
      <c r="I6" s="63" t="s">
        <v>30</v>
      </c>
      <c r="K6" s="63" t="s">
        <v>31</v>
      </c>
      <c r="L6" s="63" t="s">
        <v>31</v>
      </c>
      <c r="M6" s="63" t="s">
        <v>31</v>
      </c>
      <c r="N6" s="63" t="s">
        <v>31</v>
      </c>
      <c r="O6" s="63" t="s">
        <v>31</v>
      </c>
      <c r="P6" s="63" t="s">
        <v>31</v>
      </c>
      <c r="Q6" s="63" t="s">
        <v>31</v>
      </c>
    </row>
    <row r="7" spans="1:22" ht="24.75" thickBot="1" x14ac:dyDescent="0.25">
      <c r="A7" s="63" t="s">
        <v>3</v>
      </c>
      <c r="C7" s="51" t="s">
        <v>7</v>
      </c>
      <c r="E7" s="51" t="s">
        <v>42</v>
      </c>
      <c r="G7" s="51" t="s">
        <v>43</v>
      </c>
      <c r="I7" s="51" t="s">
        <v>45</v>
      </c>
      <c r="K7" s="51" t="s">
        <v>7</v>
      </c>
      <c r="M7" s="51" t="s">
        <v>42</v>
      </c>
      <c r="O7" s="51" t="s">
        <v>43</v>
      </c>
      <c r="Q7" s="51" t="s">
        <v>45</v>
      </c>
    </row>
    <row r="8" spans="1:22" ht="24" x14ac:dyDescent="0.2">
      <c r="A8" s="23" t="s">
        <v>69</v>
      </c>
      <c r="C8" s="24">
        <v>908217</v>
      </c>
      <c r="D8" s="24"/>
      <c r="E8" s="24">
        <v>2751358201</v>
      </c>
      <c r="F8" s="24"/>
      <c r="G8" s="24">
        <v>3287877493</v>
      </c>
      <c r="H8" s="24"/>
      <c r="I8" s="24">
        <v>-536519292</v>
      </c>
      <c r="J8" s="24"/>
      <c r="K8" s="24">
        <v>1131648</v>
      </c>
      <c r="L8" s="24"/>
      <c r="M8" s="24">
        <v>3944043724</v>
      </c>
      <c r="N8" s="24"/>
      <c r="O8" s="24">
        <v>4629871962</v>
      </c>
      <c r="P8" s="24"/>
      <c r="Q8" s="24">
        <v>-685828238</v>
      </c>
      <c r="S8" s="25"/>
      <c r="T8" s="24"/>
      <c r="U8" s="24"/>
      <c r="V8" s="24"/>
    </row>
    <row r="9" spans="1:22" ht="24" x14ac:dyDescent="0.2">
      <c r="A9" s="23" t="s">
        <v>68</v>
      </c>
      <c r="C9" s="24">
        <v>0</v>
      </c>
      <c r="D9" s="24"/>
      <c r="E9" s="24">
        <v>0</v>
      </c>
      <c r="F9" s="24"/>
      <c r="G9" s="24">
        <v>0</v>
      </c>
      <c r="H9" s="24"/>
      <c r="I9" s="24">
        <v>0</v>
      </c>
      <c r="J9" s="24"/>
      <c r="K9" s="24">
        <v>51805</v>
      </c>
      <c r="L9" s="24"/>
      <c r="M9" s="24">
        <v>801804564</v>
      </c>
      <c r="N9" s="24"/>
      <c r="O9" s="24">
        <v>738978512</v>
      </c>
      <c r="P9" s="24"/>
      <c r="Q9" s="24">
        <v>62826052</v>
      </c>
      <c r="S9" s="25"/>
      <c r="T9" s="24"/>
      <c r="U9" s="24"/>
      <c r="V9" s="24"/>
    </row>
    <row r="10" spans="1:22" s="27" customFormat="1" ht="24" x14ac:dyDescent="0.2">
      <c r="A10" s="26" t="s">
        <v>65</v>
      </c>
      <c r="C10" s="24">
        <v>3109277</v>
      </c>
      <c r="D10" s="24"/>
      <c r="E10" s="24">
        <v>4002516476</v>
      </c>
      <c r="F10" s="24"/>
      <c r="G10" s="24">
        <v>6052069045</v>
      </c>
      <c r="H10" s="24"/>
      <c r="I10" s="24">
        <v>-2049552569</v>
      </c>
      <c r="J10" s="28"/>
      <c r="K10" s="24">
        <v>6341673</v>
      </c>
      <c r="L10" s="24"/>
      <c r="M10" s="24">
        <v>9154414099</v>
      </c>
      <c r="N10" s="24"/>
      <c r="O10" s="24">
        <v>12343783725</v>
      </c>
      <c r="P10" s="24"/>
      <c r="Q10" s="24">
        <v>-3189369626</v>
      </c>
      <c r="S10" s="25"/>
      <c r="T10" s="24"/>
      <c r="U10" s="24"/>
      <c r="V10" s="24"/>
    </row>
    <row r="11" spans="1:22" ht="24" x14ac:dyDescent="0.2">
      <c r="A11" s="23" t="s">
        <v>82</v>
      </c>
      <c r="C11" s="24">
        <v>0</v>
      </c>
      <c r="D11" s="24"/>
      <c r="E11" s="24">
        <v>0</v>
      </c>
      <c r="F11" s="24"/>
      <c r="G11" s="24">
        <v>0</v>
      </c>
      <c r="H11" s="24"/>
      <c r="I11" s="24">
        <v>0</v>
      </c>
      <c r="J11" s="24"/>
      <c r="K11" s="24">
        <v>800000</v>
      </c>
      <c r="L11" s="24"/>
      <c r="M11" s="24">
        <v>14696035280</v>
      </c>
      <c r="N11" s="24"/>
      <c r="O11" s="24">
        <v>10970752407</v>
      </c>
      <c r="P11" s="24"/>
      <c r="Q11" s="24">
        <v>3725282873</v>
      </c>
      <c r="S11" s="25"/>
      <c r="T11" s="24"/>
      <c r="U11" s="24"/>
      <c r="V11" s="24"/>
    </row>
    <row r="12" spans="1:22" ht="24" x14ac:dyDescent="0.2">
      <c r="A12" s="23" t="s">
        <v>112</v>
      </c>
      <c r="C12" s="24">
        <v>3709303</v>
      </c>
      <c r="D12" s="24"/>
      <c r="E12" s="24">
        <v>16678807531</v>
      </c>
      <c r="F12" s="24"/>
      <c r="G12" s="24">
        <v>15574870702</v>
      </c>
      <c r="H12" s="24"/>
      <c r="I12" s="24">
        <v>1103936829</v>
      </c>
      <c r="J12" s="24"/>
      <c r="K12" s="24">
        <v>7564544</v>
      </c>
      <c r="L12" s="24"/>
      <c r="M12" s="24">
        <v>34322142006</v>
      </c>
      <c r="N12" s="24"/>
      <c r="O12" s="24">
        <v>31762515758</v>
      </c>
      <c r="P12" s="24"/>
      <c r="Q12" s="24">
        <v>2559626248</v>
      </c>
      <c r="S12" s="25"/>
      <c r="T12" s="24"/>
      <c r="U12" s="24"/>
      <c r="V12" s="24"/>
    </row>
    <row r="13" spans="1:22" ht="24" x14ac:dyDescent="0.2">
      <c r="A13" s="23" t="s">
        <v>119</v>
      </c>
      <c r="C13" s="24">
        <v>211154</v>
      </c>
      <c r="D13" s="24"/>
      <c r="E13" s="24">
        <v>2534512350</v>
      </c>
      <c r="F13" s="24"/>
      <c r="G13" s="24">
        <v>3320020504</v>
      </c>
      <c r="H13" s="24"/>
      <c r="I13" s="24">
        <v>-785508154</v>
      </c>
      <c r="J13" s="24"/>
      <c r="K13" s="24">
        <v>211154</v>
      </c>
      <c r="L13" s="24"/>
      <c r="M13" s="24">
        <v>2534512350</v>
      </c>
      <c r="N13" s="24"/>
      <c r="O13" s="24">
        <v>3320020504</v>
      </c>
      <c r="P13" s="24"/>
      <c r="Q13" s="24">
        <v>-785508154</v>
      </c>
      <c r="S13" s="25"/>
      <c r="T13" s="24"/>
      <c r="U13" s="24"/>
      <c r="V13" s="24"/>
    </row>
    <row r="14" spans="1:22" ht="24" x14ac:dyDescent="0.2">
      <c r="A14" s="23" t="s">
        <v>71</v>
      </c>
      <c r="C14" s="24">
        <v>2163056</v>
      </c>
      <c r="D14" s="24"/>
      <c r="E14" s="24">
        <v>7293430398</v>
      </c>
      <c r="F14" s="24"/>
      <c r="G14" s="24">
        <v>8117903182</v>
      </c>
      <c r="H14" s="24"/>
      <c r="I14" s="24">
        <v>-824472784</v>
      </c>
      <c r="J14" s="24"/>
      <c r="K14" s="24">
        <v>2732656</v>
      </c>
      <c r="L14" s="24"/>
      <c r="M14" s="24">
        <v>10311334401</v>
      </c>
      <c r="N14" s="24"/>
      <c r="O14" s="24">
        <v>11431333066</v>
      </c>
      <c r="P14" s="24"/>
      <c r="Q14" s="24">
        <v>-1119998665</v>
      </c>
      <c r="S14" s="25"/>
      <c r="T14" s="24"/>
      <c r="U14" s="24"/>
      <c r="V14" s="24"/>
    </row>
    <row r="15" spans="1:22" ht="24" x14ac:dyDescent="0.2">
      <c r="A15" s="23" t="s">
        <v>81</v>
      </c>
      <c r="C15" s="24">
        <v>1</v>
      </c>
      <c r="D15" s="24"/>
      <c r="E15" s="24">
        <v>7079</v>
      </c>
      <c r="F15" s="24"/>
      <c r="G15" s="24">
        <v>6807</v>
      </c>
      <c r="H15" s="24"/>
      <c r="I15" s="24">
        <v>272</v>
      </c>
      <c r="J15" s="24"/>
      <c r="K15" s="24">
        <v>250001</v>
      </c>
      <c r="L15" s="24"/>
      <c r="M15" s="24">
        <v>2462765987</v>
      </c>
      <c r="N15" s="24"/>
      <c r="O15" s="24">
        <v>1701800632</v>
      </c>
      <c r="P15" s="24"/>
      <c r="Q15" s="24">
        <v>760965355</v>
      </c>
      <c r="S15" s="25"/>
      <c r="T15" s="24"/>
      <c r="U15" s="24"/>
      <c r="V15" s="24"/>
    </row>
    <row r="16" spans="1:22" ht="24" x14ac:dyDescent="0.2">
      <c r="A16" s="23" t="s">
        <v>62</v>
      </c>
      <c r="C16" s="24">
        <v>0</v>
      </c>
      <c r="D16" s="24"/>
      <c r="E16" s="24">
        <v>0</v>
      </c>
      <c r="F16" s="24"/>
      <c r="G16" s="24">
        <v>0</v>
      </c>
      <c r="H16" s="24"/>
      <c r="I16" s="24">
        <v>0</v>
      </c>
      <c r="J16" s="24"/>
      <c r="K16" s="24">
        <v>42509111</v>
      </c>
      <c r="L16" s="24"/>
      <c r="M16" s="24">
        <v>123078005887</v>
      </c>
      <c r="N16" s="24"/>
      <c r="O16" s="24">
        <v>119627250671</v>
      </c>
      <c r="P16" s="24"/>
      <c r="Q16" s="24">
        <v>3450755216</v>
      </c>
      <c r="S16" s="25"/>
      <c r="T16" s="24"/>
      <c r="U16" s="24"/>
      <c r="V16" s="24"/>
    </row>
    <row r="17" spans="1:22" ht="24" x14ac:dyDescent="0.2">
      <c r="A17" s="23" t="s">
        <v>66</v>
      </c>
      <c r="C17" s="24">
        <v>707920</v>
      </c>
      <c r="D17" s="24"/>
      <c r="E17" s="24">
        <v>3263433760</v>
      </c>
      <c r="F17" s="24"/>
      <c r="G17" s="24">
        <v>4150139421</v>
      </c>
      <c r="H17" s="24"/>
      <c r="I17" s="24">
        <v>-886705661</v>
      </c>
      <c r="J17" s="24"/>
      <c r="K17" s="24">
        <v>996867</v>
      </c>
      <c r="L17" s="24"/>
      <c r="M17" s="24">
        <v>4530771616</v>
      </c>
      <c r="N17" s="24"/>
      <c r="O17" s="24">
        <v>5844074230</v>
      </c>
      <c r="P17" s="24"/>
      <c r="Q17" s="24">
        <v>-1313302614</v>
      </c>
      <c r="S17" s="25"/>
      <c r="T17" s="24"/>
      <c r="U17" s="24"/>
      <c r="V17" s="24"/>
    </row>
    <row r="18" spans="1:22" ht="24" x14ac:dyDescent="0.2">
      <c r="A18" s="23" t="s">
        <v>104</v>
      </c>
      <c r="C18" s="24">
        <v>2528099</v>
      </c>
      <c r="D18" s="24"/>
      <c r="E18" s="24">
        <v>8490922603</v>
      </c>
      <c r="F18" s="24"/>
      <c r="G18" s="24">
        <v>7846536706</v>
      </c>
      <c r="H18" s="24"/>
      <c r="I18" s="24">
        <v>644385897</v>
      </c>
      <c r="J18" s="24"/>
      <c r="K18" s="24">
        <v>6000997</v>
      </c>
      <c r="L18" s="24"/>
      <c r="M18" s="24">
        <v>27595579976</v>
      </c>
      <c r="N18" s="24"/>
      <c r="O18" s="24">
        <v>22000697165</v>
      </c>
      <c r="P18" s="24"/>
      <c r="Q18" s="24">
        <v>5594882811</v>
      </c>
      <c r="S18" s="25"/>
      <c r="T18" s="24"/>
      <c r="U18" s="24"/>
      <c r="V18" s="24"/>
    </row>
    <row r="19" spans="1:22" ht="24" x14ac:dyDescent="0.2">
      <c r="A19" s="23" t="s">
        <v>73</v>
      </c>
      <c r="C19" s="24">
        <v>8723628</v>
      </c>
      <c r="D19" s="24"/>
      <c r="E19" s="24">
        <v>16461769979</v>
      </c>
      <c r="F19" s="24"/>
      <c r="G19" s="24">
        <v>15669802404</v>
      </c>
      <c r="H19" s="24"/>
      <c r="I19" s="24">
        <v>791967575</v>
      </c>
      <c r="J19" s="24"/>
      <c r="K19" s="24">
        <v>101338748</v>
      </c>
      <c r="L19" s="24"/>
      <c r="M19" s="24">
        <v>208639580774</v>
      </c>
      <c r="N19" s="24"/>
      <c r="O19" s="24">
        <v>182029558882</v>
      </c>
      <c r="P19" s="24"/>
      <c r="Q19" s="24">
        <v>26610021892</v>
      </c>
      <c r="S19" s="25"/>
      <c r="T19" s="24"/>
      <c r="U19" s="24"/>
      <c r="V19" s="24"/>
    </row>
    <row r="20" spans="1:22" ht="24" x14ac:dyDescent="0.2">
      <c r="A20" s="23" t="s">
        <v>85</v>
      </c>
      <c r="C20" s="24">
        <v>0</v>
      </c>
      <c r="D20" s="24"/>
      <c r="E20" s="24">
        <v>0</v>
      </c>
      <c r="F20" s="24"/>
      <c r="G20" s="24">
        <v>0</v>
      </c>
      <c r="H20" s="24"/>
      <c r="I20" s="24">
        <v>0</v>
      </c>
      <c r="J20" s="24"/>
      <c r="K20" s="24">
        <v>285750</v>
      </c>
      <c r="L20" s="24"/>
      <c r="M20" s="24">
        <v>15608535966</v>
      </c>
      <c r="N20" s="24"/>
      <c r="O20" s="24">
        <v>12155688098</v>
      </c>
      <c r="P20" s="24"/>
      <c r="Q20" s="24">
        <v>3452847868</v>
      </c>
      <c r="S20" s="25"/>
      <c r="T20" s="24"/>
      <c r="U20" s="24"/>
      <c r="V20" s="24"/>
    </row>
    <row r="21" spans="1:22" ht="24" x14ac:dyDescent="0.2">
      <c r="A21" s="23" t="s">
        <v>17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>
        <v>250000</v>
      </c>
      <c r="L21" s="24"/>
      <c r="M21" s="24">
        <v>4843274205</v>
      </c>
      <c r="N21" s="24"/>
      <c r="O21" s="24">
        <v>4540323372</v>
      </c>
      <c r="P21" s="24"/>
      <c r="Q21" s="24">
        <v>302950833</v>
      </c>
      <c r="S21" s="25"/>
      <c r="T21" s="24"/>
      <c r="U21" s="24"/>
      <c r="V21" s="24"/>
    </row>
    <row r="22" spans="1:22" ht="24" x14ac:dyDescent="0.2">
      <c r="A22" s="23" t="s">
        <v>80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>
        <v>367606</v>
      </c>
      <c r="L22" s="24"/>
      <c r="M22" s="24">
        <v>2988118802</v>
      </c>
      <c r="N22" s="24"/>
      <c r="O22" s="24">
        <v>2814667779</v>
      </c>
      <c r="P22" s="24"/>
      <c r="Q22" s="24">
        <v>173451023</v>
      </c>
      <c r="S22" s="25"/>
      <c r="T22" s="24"/>
      <c r="U22" s="24"/>
      <c r="V22" s="24"/>
    </row>
    <row r="23" spans="1:22" ht="24" x14ac:dyDescent="0.2">
      <c r="A23" s="23" t="s">
        <v>88</v>
      </c>
      <c r="C23" s="24">
        <v>0</v>
      </c>
      <c r="D23" s="24"/>
      <c r="E23" s="24">
        <v>0</v>
      </c>
      <c r="F23" s="24"/>
      <c r="G23" s="24">
        <v>0</v>
      </c>
      <c r="H23" s="24"/>
      <c r="I23" s="24">
        <v>0</v>
      </c>
      <c r="J23" s="24"/>
      <c r="K23" s="24">
        <v>900000</v>
      </c>
      <c r="L23" s="24"/>
      <c r="M23" s="24">
        <v>3783671848</v>
      </c>
      <c r="N23" s="24"/>
      <c r="O23" s="24">
        <v>2973597577</v>
      </c>
      <c r="P23" s="24"/>
      <c r="Q23" s="24">
        <v>810074271</v>
      </c>
      <c r="S23" s="25"/>
      <c r="T23" s="24"/>
      <c r="U23" s="24"/>
      <c r="V23" s="24"/>
    </row>
    <row r="24" spans="1:22" ht="24" x14ac:dyDescent="0.2">
      <c r="A24" s="23" t="s">
        <v>59</v>
      </c>
      <c r="C24" s="24">
        <v>15422247</v>
      </c>
      <c r="D24" s="24"/>
      <c r="E24" s="24">
        <v>11781650309</v>
      </c>
      <c r="F24" s="24"/>
      <c r="G24" s="24">
        <v>14842882104</v>
      </c>
      <c r="H24" s="24"/>
      <c r="I24" s="24">
        <v>-3061231795</v>
      </c>
      <c r="J24" s="24"/>
      <c r="K24" s="24">
        <v>21717389</v>
      </c>
      <c r="L24" s="24"/>
      <c r="M24" s="24">
        <v>16469009768</v>
      </c>
      <c r="N24" s="24"/>
      <c r="O24" s="24">
        <v>20900329858</v>
      </c>
      <c r="P24" s="24"/>
      <c r="Q24" s="24">
        <v>-4431320090</v>
      </c>
      <c r="S24" s="25"/>
      <c r="T24" s="24"/>
      <c r="U24" s="24"/>
      <c r="V24" s="24"/>
    </row>
    <row r="25" spans="1:22" ht="24" x14ac:dyDescent="0.2">
      <c r="A25" s="23" t="s">
        <v>111</v>
      </c>
      <c r="C25" s="24">
        <v>904085</v>
      </c>
      <c r="D25" s="24"/>
      <c r="E25" s="24">
        <v>3363461293</v>
      </c>
      <c r="F25" s="24"/>
      <c r="G25" s="24">
        <v>3646170836</v>
      </c>
      <c r="H25" s="24"/>
      <c r="I25" s="24">
        <v>-282709543</v>
      </c>
      <c r="J25" s="24"/>
      <c r="K25" s="24">
        <v>1766364</v>
      </c>
      <c r="L25" s="24"/>
      <c r="M25" s="24">
        <v>6683844984</v>
      </c>
      <c r="N25" s="24"/>
      <c r="O25" s="24">
        <v>7123738262</v>
      </c>
      <c r="P25" s="24"/>
      <c r="Q25" s="24">
        <v>-439893278</v>
      </c>
      <c r="S25" s="25"/>
      <c r="T25" s="24"/>
      <c r="U25" s="24"/>
      <c r="V25" s="24"/>
    </row>
    <row r="26" spans="1:22" ht="24" x14ac:dyDescent="0.2">
      <c r="A26" s="23" t="s">
        <v>89</v>
      </c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24"/>
      <c r="K26" s="24">
        <v>1500000</v>
      </c>
      <c r="L26" s="24"/>
      <c r="M26" s="24">
        <v>5355941441</v>
      </c>
      <c r="N26" s="24"/>
      <c r="O26" s="24">
        <v>4055178763</v>
      </c>
      <c r="P26" s="24"/>
      <c r="Q26" s="24">
        <v>1300762678</v>
      </c>
      <c r="S26" s="25"/>
      <c r="T26" s="24"/>
      <c r="U26" s="24"/>
      <c r="V26" s="24"/>
    </row>
    <row r="27" spans="1:22" ht="24" x14ac:dyDescent="0.2">
      <c r="A27" s="23" t="s">
        <v>60</v>
      </c>
      <c r="C27" s="24">
        <v>4014113</v>
      </c>
      <c r="D27" s="24"/>
      <c r="E27" s="24">
        <v>5840543901</v>
      </c>
      <c r="F27" s="24"/>
      <c r="G27" s="24">
        <v>6396337117</v>
      </c>
      <c r="H27" s="24"/>
      <c r="I27" s="24">
        <v>-555793216</v>
      </c>
      <c r="J27" s="24"/>
      <c r="K27" s="24">
        <v>48497275</v>
      </c>
      <c r="L27" s="24"/>
      <c r="M27" s="24">
        <v>75515288999</v>
      </c>
      <c r="N27" s="24"/>
      <c r="O27" s="24">
        <v>77278572694</v>
      </c>
      <c r="P27" s="24"/>
      <c r="Q27" s="24">
        <v>-1763283695</v>
      </c>
      <c r="S27" s="25"/>
      <c r="T27" s="24"/>
      <c r="U27" s="24"/>
      <c r="V27" s="24"/>
    </row>
    <row r="28" spans="1:22" ht="24" x14ac:dyDescent="0.2">
      <c r="A28" s="23" t="s">
        <v>67</v>
      </c>
      <c r="C28" s="24">
        <v>10583578</v>
      </c>
      <c r="D28" s="24"/>
      <c r="E28" s="24">
        <v>21105675671</v>
      </c>
      <c r="F28" s="24"/>
      <c r="G28" s="24">
        <v>24814093562</v>
      </c>
      <c r="H28" s="24"/>
      <c r="I28" s="24">
        <v>-3708417891</v>
      </c>
      <c r="J28" s="24"/>
      <c r="K28" s="24">
        <v>10583578</v>
      </c>
      <c r="L28" s="24"/>
      <c r="M28" s="24">
        <v>21105675671</v>
      </c>
      <c r="N28" s="24"/>
      <c r="O28" s="24">
        <v>24814093562</v>
      </c>
      <c r="P28" s="24"/>
      <c r="Q28" s="24">
        <v>-3708417891</v>
      </c>
      <c r="S28" s="25"/>
      <c r="T28" s="24"/>
      <c r="U28" s="24"/>
      <c r="V28" s="24"/>
    </row>
    <row r="29" spans="1:22" ht="24" x14ac:dyDescent="0.2">
      <c r="A29" s="23" t="s">
        <v>64</v>
      </c>
      <c r="C29" s="24">
        <v>559127</v>
      </c>
      <c r="D29" s="24"/>
      <c r="E29" s="24">
        <v>2024762057</v>
      </c>
      <c r="F29" s="24"/>
      <c r="G29" s="24">
        <v>3140675883</v>
      </c>
      <c r="H29" s="24"/>
      <c r="I29" s="24">
        <v>-1115913826</v>
      </c>
      <c r="J29" s="24"/>
      <c r="K29" s="24">
        <v>961110</v>
      </c>
      <c r="L29" s="24"/>
      <c r="M29" s="24">
        <v>3812521770</v>
      </c>
      <c r="N29" s="24"/>
      <c r="O29" s="24">
        <v>5398657179</v>
      </c>
      <c r="P29" s="24"/>
      <c r="Q29" s="24">
        <v>-1586135409</v>
      </c>
      <c r="S29" s="25"/>
      <c r="T29" s="24"/>
      <c r="U29" s="24"/>
      <c r="V29" s="24"/>
    </row>
    <row r="30" spans="1:22" ht="24" x14ac:dyDescent="0.2">
      <c r="A30" s="23" t="s">
        <v>61</v>
      </c>
      <c r="C30" s="24">
        <v>285086</v>
      </c>
      <c r="D30" s="24"/>
      <c r="E30" s="24">
        <v>2343996772</v>
      </c>
      <c r="F30" s="24"/>
      <c r="G30" s="24">
        <v>2712858049</v>
      </c>
      <c r="H30" s="24"/>
      <c r="I30" s="24">
        <v>-368861277</v>
      </c>
      <c r="J30" s="24"/>
      <c r="K30" s="24">
        <v>401771</v>
      </c>
      <c r="L30" s="24"/>
      <c r="M30" s="24">
        <v>3282361736</v>
      </c>
      <c r="N30" s="24"/>
      <c r="O30" s="24">
        <v>3823224188</v>
      </c>
      <c r="P30" s="24"/>
      <c r="Q30" s="24">
        <v>-540862452</v>
      </c>
      <c r="S30" s="25"/>
      <c r="T30" s="24"/>
      <c r="U30" s="24"/>
      <c r="V30" s="24"/>
    </row>
    <row r="31" spans="1:22" ht="24" x14ac:dyDescent="0.2">
      <c r="A31" s="23" t="s">
        <v>117</v>
      </c>
      <c r="C31" s="24">
        <v>0</v>
      </c>
      <c r="D31" s="24"/>
      <c r="E31" s="24">
        <v>0</v>
      </c>
      <c r="F31" s="24"/>
      <c r="G31" s="24">
        <v>0</v>
      </c>
      <c r="H31" s="24"/>
      <c r="I31" s="24">
        <v>0</v>
      </c>
      <c r="J31" s="24"/>
      <c r="K31" s="24">
        <v>113158895</v>
      </c>
      <c r="L31" s="24"/>
      <c r="M31" s="24">
        <v>413807652907</v>
      </c>
      <c r="N31" s="24"/>
      <c r="O31" s="24">
        <v>388104953562</v>
      </c>
      <c r="P31" s="24"/>
      <c r="Q31" s="24">
        <v>25702699345</v>
      </c>
      <c r="S31" s="25"/>
      <c r="T31" s="24"/>
      <c r="U31" s="24"/>
      <c r="V31" s="24"/>
    </row>
    <row r="32" spans="1:22" ht="24" x14ac:dyDescent="0.2">
      <c r="A32" s="23" t="s">
        <v>110</v>
      </c>
      <c r="C32" s="24">
        <v>2462592</v>
      </c>
      <c r="D32" s="24"/>
      <c r="E32" s="24">
        <v>9764831014</v>
      </c>
      <c r="F32" s="24"/>
      <c r="G32" s="24">
        <v>10103856044</v>
      </c>
      <c r="H32" s="24"/>
      <c r="I32" s="24">
        <v>-339025030</v>
      </c>
      <c r="J32" s="24"/>
      <c r="K32" s="24">
        <v>15160769</v>
      </c>
      <c r="L32" s="24"/>
      <c r="M32" s="24">
        <v>100411631208</v>
      </c>
      <c r="N32" s="24"/>
      <c r="O32" s="24">
        <v>85965819337</v>
      </c>
      <c r="P32" s="24"/>
      <c r="Q32" s="24">
        <v>14445811871</v>
      </c>
      <c r="S32" s="25"/>
      <c r="T32" s="24"/>
      <c r="U32" s="24"/>
      <c r="V32" s="24"/>
    </row>
    <row r="33" spans="1:22" ht="24" x14ac:dyDescent="0.2">
      <c r="A33" s="23" t="s">
        <v>105</v>
      </c>
      <c r="C33" s="24">
        <v>1629518</v>
      </c>
      <c r="D33" s="24"/>
      <c r="E33" s="24">
        <v>4637551468</v>
      </c>
      <c r="F33" s="24"/>
      <c r="G33" s="24">
        <v>4537825156</v>
      </c>
      <c r="H33" s="24"/>
      <c r="I33" s="24">
        <v>99726312</v>
      </c>
      <c r="J33" s="24"/>
      <c r="K33" s="24">
        <v>2805170</v>
      </c>
      <c r="L33" s="24"/>
      <c r="M33" s="24">
        <v>11760045785</v>
      </c>
      <c r="N33" s="24"/>
      <c r="O33" s="24">
        <v>10708094357</v>
      </c>
      <c r="P33" s="24"/>
      <c r="Q33" s="24">
        <v>1051951428</v>
      </c>
      <c r="S33" s="25"/>
      <c r="T33" s="24"/>
      <c r="U33" s="24"/>
      <c r="V33" s="24"/>
    </row>
    <row r="34" spans="1:22" ht="24" x14ac:dyDescent="0.2">
      <c r="A34" s="23" t="s">
        <v>95</v>
      </c>
      <c r="C34" s="24">
        <v>1953804</v>
      </c>
      <c r="D34" s="24"/>
      <c r="E34" s="24">
        <v>2396011544</v>
      </c>
      <c r="F34" s="24"/>
      <c r="G34" s="24">
        <v>3001497251</v>
      </c>
      <c r="H34" s="24"/>
      <c r="I34" s="24">
        <v>-605485707</v>
      </c>
      <c r="J34" s="24"/>
      <c r="K34" s="24">
        <v>2099130</v>
      </c>
      <c r="L34" s="24"/>
      <c r="M34" s="24">
        <v>2648677772</v>
      </c>
      <c r="N34" s="24"/>
      <c r="O34" s="24">
        <v>3242316993</v>
      </c>
      <c r="P34" s="24"/>
      <c r="Q34" s="24">
        <v>-593639221</v>
      </c>
      <c r="S34" s="25"/>
      <c r="T34" s="24"/>
      <c r="U34" s="24"/>
      <c r="V34" s="24"/>
    </row>
    <row r="35" spans="1:22" ht="24" x14ac:dyDescent="0.2">
      <c r="A35" s="23" t="s">
        <v>63</v>
      </c>
      <c r="C35" s="24">
        <v>219169</v>
      </c>
      <c r="D35" s="24"/>
      <c r="E35" s="24">
        <v>2753851021</v>
      </c>
      <c r="F35" s="24"/>
      <c r="G35" s="24">
        <v>3638919140</v>
      </c>
      <c r="H35" s="24"/>
      <c r="I35" s="24">
        <v>-885068119</v>
      </c>
      <c r="J35" s="24"/>
      <c r="K35" s="24">
        <v>249678</v>
      </c>
      <c r="L35" s="24"/>
      <c r="M35" s="24">
        <v>3157812978</v>
      </c>
      <c r="N35" s="24"/>
      <c r="O35" s="24">
        <v>4145467897</v>
      </c>
      <c r="P35" s="24"/>
      <c r="Q35" s="24">
        <v>-987654919</v>
      </c>
      <c r="S35" s="25"/>
      <c r="T35" s="24"/>
      <c r="U35" s="24"/>
      <c r="V35" s="24"/>
    </row>
    <row r="36" spans="1:22" ht="24" x14ac:dyDescent="0.2">
      <c r="A36" s="23" t="s">
        <v>99</v>
      </c>
      <c r="C36" s="24">
        <v>808750</v>
      </c>
      <c r="D36" s="24"/>
      <c r="E36" s="24">
        <v>3456933168</v>
      </c>
      <c r="F36" s="24"/>
      <c r="G36" s="24">
        <v>2455668912</v>
      </c>
      <c r="H36" s="24"/>
      <c r="I36" s="24">
        <v>1001264256</v>
      </c>
      <c r="J36" s="24"/>
      <c r="K36" s="24">
        <v>808750</v>
      </c>
      <c r="L36" s="24"/>
      <c r="M36" s="24">
        <v>3456933168</v>
      </c>
      <c r="N36" s="24"/>
      <c r="O36" s="24">
        <v>2455668912</v>
      </c>
      <c r="P36" s="24"/>
      <c r="Q36" s="24">
        <v>1001264256</v>
      </c>
      <c r="S36" s="25"/>
      <c r="T36" s="24"/>
      <c r="U36" s="24"/>
      <c r="V36" s="24"/>
    </row>
    <row r="37" spans="1:22" ht="24" x14ac:dyDescent="0.2">
      <c r="A37" s="23" t="s">
        <v>74</v>
      </c>
      <c r="C37" s="24">
        <v>7727438</v>
      </c>
      <c r="D37" s="24"/>
      <c r="E37" s="24">
        <v>10017424240</v>
      </c>
      <c r="F37" s="24"/>
      <c r="G37" s="24">
        <v>13396280434</v>
      </c>
      <c r="H37" s="24"/>
      <c r="I37" s="24">
        <v>-3378856194</v>
      </c>
      <c r="J37" s="24"/>
      <c r="K37" s="24">
        <v>13786359</v>
      </c>
      <c r="L37" s="24"/>
      <c r="M37" s="24">
        <v>22635556582</v>
      </c>
      <c r="N37" s="24"/>
      <c r="O37" s="24">
        <v>27319624180</v>
      </c>
      <c r="P37" s="24"/>
      <c r="Q37" s="24">
        <v>-4684067598</v>
      </c>
      <c r="S37" s="25"/>
      <c r="T37" s="24"/>
      <c r="U37" s="24"/>
      <c r="V37" s="24"/>
    </row>
    <row r="38" spans="1:22" ht="24" x14ac:dyDescent="0.2">
      <c r="A38" s="23" t="s">
        <v>96</v>
      </c>
      <c r="C38" s="24">
        <v>1838672</v>
      </c>
      <c r="D38" s="24"/>
      <c r="E38" s="24">
        <v>3650643173</v>
      </c>
      <c r="F38" s="24"/>
      <c r="G38" s="24">
        <v>4643198567</v>
      </c>
      <c r="H38" s="24"/>
      <c r="I38" s="24">
        <v>-992555394</v>
      </c>
      <c r="J38" s="24"/>
      <c r="K38" s="24">
        <v>1853531</v>
      </c>
      <c r="L38" s="24"/>
      <c r="M38" s="24">
        <v>3711512776</v>
      </c>
      <c r="N38" s="24"/>
      <c r="O38" s="24">
        <v>4696770939</v>
      </c>
      <c r="P38" s="24"/>
      <c r="Q38" s="24">
        <v>-985258163</v>
      </c>
      <c r="S38" s="25"/>
      <c r="T38" s="24"/>
      <c r="U38" s="24"/>
      <c r="V38" s="24"/>
    </row>
    <row r="39" spans="1:22" ht="24" x14ac:dyDescent="0.2">
      <c r="A39" s="23" t="s">
        <v>83</v>
      </c>
      <c r="C39" s="24">
        <v>0</v>
      </c>
      <c r="D39" s="24"/>
      <c r="E39" s="24">
        <v>0</v>
      </c>
      <c r="F39" s="24"/>
      <c r="G39" s="24">
        <v>0</v>
      </c>
      <c r="H39" s="24"/>
      <c r="I39" s="24">
        <v>0</v>
      </c>
      <c r="J39" s="24"/>
      <c r="K39" s="24">
        <v>450000</v>
      </c>
      <c r="L39" s="24"/>
      <c r="M39" s="24">
        <v>4824373203</v>
      </c>
      <c r="N39" s="24"/>
      <c r="O39" s="24">
        <v>2031793193</v>
      </c>
      <c r="P39" s="24"/>
      <c r="Q39" s="24">
        <v>2792580010</v>
      </c>
      <c r="S39" s="25"/>
      <c r="T39" s="24"/>
      <c r="U39" s="24"/>
      <c r="V39" s="24"/>
    </row>
    <row r="40" spans="1:22" ht="24" x14ac:dyDescent="0.2">
      <c r="A40" s="23" t="s">
        <v>16</v>
      </c>
      <c r="C40" s="24">
        <v>14514</v>
      </c>
      <c r="D40" s="24"/>
      <c r="E40" s="24">
        <v>160000777845</v>
      </c>
      <c r="F40" s="24"/>
      <c r="G40" s="24">
        <v>94887334696</v>
      </c>
      <c r="H40" s="24"/>
      <c r="I40" s="24">
        <v>65113443149</v>
      </c>
      <c r="J40" s="24"/>
      <c r="K40" s="24">
        <v>14514</v>
      </c>
      <c r="L40" s="24"/>
      <c r="M40" s="24">
        <v>160000777845</v>
      </c>
      <c r="N40" s="24"/>
      <c r="O40" s="24">
        <v>94887334696</v>
      </c>
      <c r="P40" s="24"/>
      <c r="Q40" s="24">
        <v>65113443149</v>
      </c>
      <c r="S40" s="25"/>
      <c r="T40" s="24"/>
      <c r="U40" s="24"/>
      <c r="V40" s="24"/>
    </row>
    <row r="41" spans="1:22" ht="24" x14ac:dyDescent="0.2">
      <c r="A41" s="23" t="s">
        <v>79</v>
      </c>
      <c r="C41" s="24">
        <v>0</v>
      </c>
      <c r="D41" s="24"/>
      <c r="E41" s="24">
        <v>0</v>
      </c>
      <c r="F41" s="24"/>
      <c r="G41" s="24">
        <v>0</v>
      </c>
      <c r="H41" s="24"/>
      <c r="I41" s="24">
        <v>0</v>
      </c>
      <c r="J41" s="24"/>
      <c r="K41" s="24">
        <v>595000</v>
      </c>
      <c r="L41" s="24"/>
      <c r="M41" s="24">
        <v>17462849244</v>
      </c>
      <c r="N41" s="24"/>
      <c r="O41" s="24">
        <v>11315860478</v>
      </c>
      <c r="P41" s="24"/>
      <c r="Q41" s="24">
        <v>6146988766</v>
      </c>
      <c r="S41" s="25"/>
      <c r="T41" s="24"/>
      <c r="U41" s="24"/>
      <c r="V41" s="24"/>
    </row>
    <row r="42" spans="1:22" ht="24" x14ac:dyDescent="0.2">
      <c r="A42" s="23" t="s">
        <v>58</v>
      </c>
      <c r="C42" s="24">
        <v>0</v>
      </c>
      <c r="D42" s="24"/>
      <c r="E42" s="24">
        <v>0</v>
      </c>
      <c r="F42" s="24"/>
      <c r="G42" s="24">
        <v>0</v>
      </c>
      <c r="H42" s="24"/>
      <c r="I42" s="24">
        <v>0</v>
      </c>
      <c r="J42" s="24"/>
      <c r="K42" s="24">
        <v>108241</v>
      </c>
      <c r="L42" s="24"/>
      <c r="M42" s="24">
        <v>1400912504</v>
      </c>
      <c r="N42" s="24"/>
      <c r="O42" s="24">
        <v>1808705000</v>
      </c>
      <c r="P42" s="24"/>
      <c r="Q42" s="24">
        <v>-407792496</v>
      </c>
      <c r="S42" s="25"/>
      <c r="T42" s="24"/>
      <c r="U42" s="24"/>
      <c r="V42" s="24"/>
    </row>
    <row r="43" spans="1:22" ht="24" x14ac:dyDescent="0.2">
      <c r="A43" s="23" t="s">
        <v>87</v>
      </c>
      <c r="C43" s="24">
        <v>0</v>
      </c>
      <c r="D43" s="24"/>
      <c r="E43" s="24">
        <v>0</v>
      </c>
      <c r="F43" s="24"/>
      <c r="G43" s="24">
        <v>0</v>
      </c>
      <c r="H43" s="24"/>
      <c r="I43" s="24">
        <v>0</v>
      </c>
      <c r="J43" s="24"/>
      <c r="K43" s="24">
        <v>245000</v>
      </c>
      <c r="L43" s="24"/>
      <c r="M43" s="24">
        <v>2342876472</v>
      </c>
      <c r="N43" s="24"/>
      <c r="O43" s="24">
        <v>1888458163</v>
      </c>
      <c r="P43" s="24"/>
      <c r="Q43" s="24">
        <v>454418309</v>
      </c>
      <c r="S43" s="25"/>
      <c r="T43" s="24"/>
      <c r="U43" s="24"/>
      <c r="V43" s="24"/>
    </row>
    <row r="44" spans="1:22" ht="24" x14ac:dyDescent="0.2">
      <c r="A44" s="23" t="s">
        <v>70</v>
      </c>
      <c r="C44" s="24">
        <v>1</v>
      </c>
      <c r="D44" s="24"/>
      <c r="E44" s="24">
        <v>1</v>
      </c>
      <c r="F44" s="24"/>
      <c r="G44" s="24">
        <v>2937</v>
      </c>
      <c r="H44" s="24"/>
      <c r="I44" s="24">
        <v>-2936</v>
      </c>
      <c r="J44" s="24"/>
      <c r="K44" s="24">
        <v>4185297</v>
      </c>
      <c r="L44" s="24"/>
      <c r="M44" s="24">
        <v>16146917836</v>
      </c>
      <c r="N44" s="24"/>
      <c r="O44" s="24">
        <v>17595634412</v>
      </c>
      <c r="P44" s="24"/>
      <c r="Q44" s="24">
        <v>-1448716576</v>
      </c>
      <c r="S44" s="25"/>
      <c r="T44" s="24"/>
      <c r="U44" s="24"/>
      <c r="V44" s="24"/>
    </row>
    <row r="45" spans="1:22" ht="24" x14ac:dyDescent="0.2">
      <c r="A45" s="23" t="s">
        <v>115</v>
      </c>
      <c r="C45" s="24">
        <v>2112917</v>
      </c>
      <c r="D45" s="24"/>
      <c r="E45" s="24">
        <v>1499065541</v>
      </c>
      <c r="F45" s="24"/>
      <c r="G45" s="24">
        <v>1921815806</v>
      </c>
      <c r="H45" s="24"/>
      <c r="I45" s="24">
        <v>-422750265</v>
      </c>
      <c r="J45" s="24"/>
      <c r="K45" s="24">
        <v>3631994</v>
      </c>
      <c r="L45" s="24"/>
      <c r="M45" s="24">
        <v>2695592038</v>
      </c>
      <c r="N45" s="24"/>
      <c r="O45" s="24">
        <v>3303501018</v>
      </c>
      <c r="P45" s="24"/>
      <c r="Q45" s="24">
        <v>-607908980</v>
      </c>
      <c r="S45" s="25"/>
      <c r="T45" s="24"/>
      <c r="U45" s="24"/>
      <c r="V45" s="24"/>
    </row>
    <row r="46" spans="1:22" ht="24" x14ac:dyDescent="0.2">
      <c r="A46" s="23" t="s">
        <v>15</v>
      </c>
      <c r="C46" s="24">
        <v>0</v>
      </c>
      <c r="D46" s="24"/>
      <c r="E46" s="24">
        <v>0</v>
      </c>
      <c r="F46" s="24"/>
      <c r="G46" s="24">
        <v>0</v>
      </c>
      <c r="H46" s="24"/>
      <c r="I46" s="24">
        <v>0</v>
      </c>
      <c r="J46" s="24"/>
      <c r="K46" s="24">
        <v>22963771</v>
      </c>
      <c r="L46" s="24"/>
      <c r="M46" s="24">
        <v>53213576187</v>
      </c>
      <c r="N46" s="24"/>
      <c r="O46" s="24">
        <v>49877293387</v>
      </c>
      <c r="P46" s="24"/>
      <c r="Q46" s="24">
        <v>3336282800</v>
      </c>
      <c r="S46" s="25"/>
      <c r="T46" s="24"/>
      <c r="U46" s="24"/>
      <c r="V46" s="24"/>
    </row>
    <row r="47" spans="1:22" ht="24.75" thickBot="1" x14ac:dyDescent="0.25">
      <c r="A47" s="23" t="s">
        <v>116</v>
      </c>
      <c r="C47" s="24">
        <v>179200</v>
      </c>
      <c r="D47" s="24"/>
      <c r="E47" s="24">
        <v>1116898691</v>
      </c>
      <c r="F47" s="24"/>
      <c r="G47" s="24">
        <v>1195626628</v>
      </c>
      <c r="H47" s="24"/>
      <c r="I47" s="24">
        <v>-78727937</v>
      </c>
      <c r="J47" s="24"/>
      <c r="K47" s="24">
        <v>233779</v>
      </c>
      <c r="L47" s="24"/>
      <c r="M47" s="24">
        <v>1850958765</v>
      </c>
      <c r="N47" s="24"/>
      <c r="O47" s="24">
        <v>1923931381</v>
      </c>
      <c r="P47" s="24"/>
      <c r="Q47" s="24">
        <v>-72972616</v>
      </c>
      <c r="S47" s="25"/>
      <c r="T47" s="24"/>
      <c r="U47" s="24"/>
      <c r="V47" s="24"/>
    </row>
    <row r="48" spans="1:22" s="29" customFormat="1" ht="24.75" thickBot="1" x14ac:dyDescent="0.25">
      <c r="A48" s="29" t="s">
        <v>18</v>
      </c>
      <c r="C48" s="29" t="s">
        <v>18</v>
      </c>
      <c r="E48" s="30">
        <f>SUM(E8:E47)</f>
        <v>307230836086</v>
      </c>
      <c r="G48" s="30">
        <f>SUM(G8:G47)</f>
        <v>259354269386</v>
      </c>
      <c r="I48" s="30">
        <f>SUM(I8:I47)</f>
        <v>47876566700</v>
      </c>
      <c r="K48" s="29" t="s">
        <v>18</v>
      </c>
      <c r="M48" s="30">
        <f>SUM(M8:M47)</f>
        <v>1423047893124</v>
      </c>
      <c r="O48" s="30">
        <f>SUM(O8:O47)</f>
        <v>1283549936751</v>
      </c>
      <c r="Q48" s="31">
        <f>SUM(Q8:Q47)</f>
        <v>139497956373</v>
      </c>
      <c r="S48" s="32"/>
      <c r="T48" s="33"/>
      <c r="U48" s="33"/>
    </row>
    <row r="49" spans="17:17" ht="23.25" thickTop="1" x14ac:dyDescent="0.2"/>
    <row r="51" spans="17:17" x14ac:dyDescent="0.2">
      <c r="Q51" s="24"/>
    </row>
    <row r="52" spans="17:17" x14ac:dyDescent="0.2">
      <c r="Q52" s="25"/>
    </row>
    <row r="53" spans="17:17" x14ac:dyDescent="0.2">
      <c r="Q53" s="2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2025-04-27T14:08:51Z</dcterms:modified>
</cp:coreProperties>
</file>