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1\بخشی\"/>
    </mc:Choice>
  </mc:AlternateContent>
  <xr:revisionPtr revIDLastSave="0" documentId="13_ncr:1_{6B9DD568-5B61-467F-A7E8-01FDBBAF493E}" xr6:coauthVersionLast="47" xr6:coauthVersionMax="47" xr10:uidLastSave="{00000000-0000-0000-0000-000000000000}"/>
  <bookViews>
    <workbookView xWindow="-120" yWindow="-120" windowWidth="29040" windowHeight="15720" tabRatio="798" activeTab="9" xr2:uid="{421CB865-C381-41C8-96D1-36C6EC249D67}"/>
  </bookViews>
  <sheets>
    <sheet name="سهام" sheetId="1" r:id="rId1"/>
    <sheet name="سپرده" sheetId="2" r:id="rId2"/>
    <sheet name="درآمدها" sheetId="10" r:id="rId3"/>
    <sheet name="درآمد سرمایه‌گذاری در سهام" sheetId="7" r:id="rId4"/>
    <sheet name="درآمد سپرده بانکی" sheetId="8" r:id="rId5"/>
    <sheet name="سایر درآمدها" sheetId="11" r:id="rId6"/>
    <sheet name="درآمد سود سهام" sheetId="4" r:id="rId7"/>
    <sheet name="سود سپرده بانکی" sheetId="3" r:id="rId8"/>
    <sheet name="درآمد ناشی از فروش" sheetId="6" r:id="rId9"/>
    <sheet name="درآمد ناشی از تغییر قیمت اوراق" sheetId="5" r:id="rId10"/>
  </sheets>
  <definedNames>
    <definedName name="_xlnm._FilterDatabase" localSheetId="8" hidden="1">'درآمد ناشی از فروش'!$K$6:$Q$39</definedName>
    <definedName name="_xlnm._FilterDatabase" localSheetId="0" hidden="1">سهام!$A$6:$A$37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0" i="1" l="1"/>
  <c r="AA36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1" i="1"/>
  <c r="AA52" i="1"/>
  <c r="AA9" i="1"/>
  <c r="Y53" i="1"/>
  <c r="E8" i="10"/>
  <c r="E7" i="10"/>
  <c r="C8" i="10"/>
  <c r="C7" i="10"/>
  <c r="Q37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8" i="6"/>
  <c r="Q8" i="6"/>
  <c r="Q39" i="6" s="1"/>
  <c r="S9" i="4"/>
  <c r="S10" i="4"/>
  <c r="S11" i="4"/>
  <c r="S8" i="4"/>
  <c r="M8" i="4"/>
  <c r="I8" i="4"/>
  <c r="Q53" i="1" l="1"/>
  <c r="M9" i="3"/>
  <c r="G9" i="3"/>
  <c r="G8" i="3"/>
  <c r="O39" i="6"/>
  <c r="M39" i="6"/>
  <c r="M12" i="4"/>
  <c r="Q12" i="4"/>
  <c r="O12" i="4"/>
  <c r="K12" i="4"/>
  <c r="I12" i="4"/>
  <c r="M8" i="3" l="1"/>
  <c r="I9" i="2"/>
  <c r="I8" i="2"/>
  <c r="I49" i="5" l="1"/>
  <c r="O49" i="5"/>
  <c r="M49" i="5"/>
  <c r="C10" i="3"/>
  <c r="E10" i="3"/>
  <c r="I10" i="3"/>
  <c r="K10" i="3"/>
  <c r="E10" i="8"/>
  <c r="G9" i="8" s="1"/>
  <c r="I10" i="2"/>
  <c r="A4" i="11"/>
  <c r="A2" i="11"/>
  <c r="E9" i="11"/>
  <c r="C9" i="11"/>
  <c r="G8" i="8" l="1"/>
  <c r="G10" i="8" s="1"/>
  <c r="G49" i="5"/>
  <c r="E49" i="5"/>
  <c r="E39" i="6"/>
  <c r="G39" i="6"/>
  <c r="G9" i="10"/>
  <c r="M10" i="3"/>
  <c r="I10" i="8" s="1"/>
  <c r="G10" i="3"/>
  <c r="A4" i="5"/>
  <c r="A4" i="6"/>
  <c r="A4" i="3"/>
  <c r="A4" i="4"/>
  <c r="A4" i="8"/>
  <c r="A4" i="7"/>
  <c r="A4" i="10"/>
  <c r="A4" i="2"/>
  <c r="A2" i="2"/>
  <c r="A2" i="10" s="1"/>
  <c r="K9" i="8" l="1"/>
  <c r="K8" i="8"/>
  <c r="I39" i="6"/>
  <c r="A2" i="7"/>
  <c r="A2" i="5"/>
  <c r="A2" i="3"/>
  <c r="A2" i="8"/>
  <c r="A2" i="6"/>
  <c r="A2" i="4"/>
  <c r="S12" i="4"/>
  <c r="K10" i="2"/>
  <c r="G10" i="2"/>
  <c r="E10" i="2"/>
  <c r="C10" i="2"/>
  <c r="K10" i="8" l="1"/>
  <c r="O53" i="1"/>
  <c r="K53" i="1"/>
  <c r="E53" i="1"/>
  <c r="G53" i="1"/>
  <c r="U53" i="1"/>
  <c r="Q49" i="5"/>
  <c r="C57" i="7"/>
  <c r="G57" i="7" l="1"/>
  <c r="I57" i="7"/>
  <c r="W53" i="1"/>
  <c r="M57" i="7"/>
  <c r="E57" i="7"/>
  <c r="O57" i="7"/>
  <c r="K10" i="7" l="1"/>
  <c r="K18" i="7"/>
  <c r="K26" i="7"/>
  <c r="K34" i="7"/>
  <c r="K42" i="7"/>
  <c r="K50" i="7"/>
  <c r="K19" i="7"/>
  <c r="K35" i="7"/>
  <c r="K43" i="7"/>
  <c r="K13" i="7"/>
  <c r="K37" i="7"/>
  <c r="K53" i="7"/>
  <c r="K56" i="7"/>
  <c r="K25" i="7"/>
  <c r="K11" i="7"/>
  <c r="K27" i="7"/>
  <c r="K51" i="7"/>
  <c r="K21" i="7"/>
  <c r="K45" i="7"/>
  <c r="K9" i="7"/>
  <c r="K49" i="7"/>
  <c r="K12" i="7"/>
  <c r="K20" i="7"/>
  <c r="K28" i="7"/>
  <c r="K36" i="7"/>
  <c r="K44" i="7"/>
  <c r="K52" i="7"/>
  <c r="K29" i="7"/>
  <c r="K17" i="7"/>
  <c r="K14" i="7"/>
  <c r="K22" i="7"/>
  <c r="K30" i="7"/>
  <c r="K38" i="7"/>
  <c r="K46" i="7"/>
  <c r="K54" i="7"/>
  <c r="K23" i="7"/>
  <c r="K47" i="7"/>
  <c r="K55" i="7"/>
  <c r="K16" i="7"/>
  <c r="K32" i="7"/>
  <c r="K48" i="7"/>
  <c r="K33" i="7"/>
  <c r="K8" i="7"/>
  <c r="K15" i="7"/>
  <c r="K31" i="7"/>
  <c r="K39" i="7"/>
  <c r="K24" i="7"/>
  <c r="K40" i="7"/>
  <c r="K41" i="7"/>
  <c r="S57" i="7"/>
  <c r="U9" i="7" l="1"/>
  <c r="U17" i="7"/>
  <c r="U25" i="7"/>
  <c r="U33" i="7"/>
  <c r="U41" i="7"/>
  <c r="U49" i="7"/>
  <c r="U8" i="7"/>
  <c r="U38" i="7"/>
  <c r="U24" i="7"/>
  <c r="U10" i="7"/>
  <c r="U18" i="7"/>
  <c r="U26" i="7"/>
  <c r="U34" i="7"/>
  <c r="U42" i="7"/>
  <c r="U50" i="7"/>
  <c r="U46" i="7"/>
  <c r="U54" i="7"/>
  <c r="U32" i="7"/>
  <c r="U11" i="7"/>
  <c r="U19" i="7"/>
  <c r="U27" i="7"/>
  <c r="U35" i="7"/>
  <c r="U43" i="7"/>
  <c r="U51" i="7"/>
  <c r="U30" i="7"/>
  <c r="U12" i="7"/>
  <c r="U20" i="7"/>
  <c r="U28" i="7"/>
  <c r="U36" i="7"/>
  <c r="U44" i="7"/>
  <c r="U52" i="7"/>
  <c r="U22" i="7"/>
  <c r="U56" i="7"/>
  <c r="U13" i="7"/>
  <c r="U21" i="7"/>
  <c r="U29" i="7"/>
  <c r="U37" i="7"/>
  <c r="U45" i="7"/>
  <c r="U53" i="7"/>
  <c r="U14" i="7"/>
  <c r="U40" i="7"/>
  <c r="U15" i="7"/>
  <c r="U23" i="7"/>
  <c r="U31" i="7"/>
  <c r="U39" i="7"/>
  <c r="U47" i="7"/>
  <c r="U55" i="7"/>
  <c r="U16" i="7"/>
  <c r="U48" i="7"/>
  <c r="K57" i="7"/>
  <c r="U57" i="7" l="1"/>
  <c r="C9" i="10"/>
  <c r="E9" i="10" l="1"/>
  <c r="Q57" i="7"/>
</calcChain>
</file>

<file path=xl/sharedStrings.xml><?xml version="1.0" encoding="utf-8"?>
<sst xmlns="http://schemas.openxmlformats.org/spreadsheetml/2006/main" count="831" uniqueCount="126">
  <si>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</si>
  <si>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</si>
  <si>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</si>
  <si>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</si>
  <si>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</si>
  <si>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</si>
  <si>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</si>
  <si>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</si>
  <si>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</si>
  <si>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</si>
  <si>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</si>
  <si>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</si>
  <si>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</si>
  <si>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</si>
  <si>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</si>
  <si>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</si>
  <si>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</si>
  <si>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4-1- سرمایه‌گذاری در  سپرده‌ بانکی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</si>
  <si>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</si>
  <si>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</si>
  <si>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</si>
  <si>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</si>
  <si>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</si>
  <si>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</si>
  <si>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</si>
  <si>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</si>
  <si>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</si>
  <si>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</si>
  <si>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</si>
  <si>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</si>
  <si>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</si>
  <si>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</si>
  <si>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</si>
  <si>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</si>
  <si>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</si>
  <si>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</si>
  <si>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</si>
  <si>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</si>
  <si>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</si>
  <si>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</si>
  <si>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</si>
  <si>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</si>
  <si>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</si>
  <si>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</si>
  <si>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</si>
  <si>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</si>
  <si>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</si>
  <si>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</si>
  <si>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شماره حساب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</si>
  <si>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</si>
  <si>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</si>
  <si>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</si>
  <si>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</si>
  <si>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تولیدی برنا باطری</t>
  </si>
  <si>
    <t>سیمان‌ تهران‌</t>
  </si>
  <si>
    <t>آریان کیمیا تک</t>
  </si>
  <si>
    <t>پتروشیمی پارس</t>
  </si>
  <si>
    <t>پتروشیمی پردیس</t>
  </si>
  <si>
    <t>پتروشیمی تندگویان</t>
  </si>
  <si>
    <t>پتروشیمی جم</t>
  </si>
  <si>
    <t>پتروشیمی زاگرس</t>
  </si>
  <si>
    <t>پتروشیمی شازند</t>
  </si>
  <si>
    <t>پتروشیمی غدیر</t>
  </si>
  <si>
    <t>پتروشیمی نوری</t>
  </si>
  <si>
    <t>پتروشیمی‌ خارک‌</t>
  </si>
  <si>
    <t>پدیده شیمی قرن</t>
  </si>
  <si>
    <t>پلیمر آریا ساسول</t>
  </si>
  <si>
    <t>تولیدات پتروشیمی قائد بصیر</t>
  </si>
  <si>
    <t>س. نفت و گاز و پتروشیمی تأمین</t>
  </si>
  <si>
    <t>سرمایه‌گذاری‌صندوق‌بازنشستگی‌</t>
  </si>
  <si>
    <t>سرمایه‌گذاری‌غدیر(هلدینگ‌</t>
  </si>
  <si>
    <t>شمش طلا</t>
  </si>
  <si>
    <t>صنایع پتروشیمی خلیج فارس</t>
  </si>
  <si>
    <t>صنایع پتروشیمی کرمانشاه</t>
  </si>
  <si>
    <t>فجر انرژی خلیج فارس</t>
  </si>
  <si>
    <t>گسترش سوخت سبززاگرس(سهامی عام)</t>
  </si>
  <si>
    <t>گسترش نفت و گاز پارسیان</t>
  </si>
  <si>
    <t>مبین انرژی خلیج فارس</t>
  </si>
  <si>
    <t>نفت ایرانول</t>
  </si>
  <si>
    <t>نفت سپاهان</t>
  </si>
  <si>
    <t>نفت‌ بهران‌</t>
  </si>
  <si>
    <t>کانی کربن طبس</t>
  </si>
  <si>
    <t>کربن‌ ایران‌</t>
  </si>
  <si>
    <t>کلر پارس</t>
  </si>
  <si>
    <t>بانک پاسارگاد شعبه هفت تیر</t>
  </si>
  <si>
    <t>1009-10-810-707076153</t>
  </si>
  <si>
    <t>درصد به کل دارایی‌ ها</t>
  </si>
  <si>
    <t>صندوق سرمایه‌گذاری بخشی صنایع مفید - اکتان</t>
  </si>
  <si>
    <t>توسعه نیشکر و  صنایع جانبی</t>
  </si>
  <si>
    <t>تولید ژلاتین کپسول ایران</t>
  </si>
  <si>
    <t>داروسازی شهید قاضی</t>
  </si>
  <si>
    <t>داروسازی کاسپین تامین</t>
  </si>
  <si>
    <t>داروسازی‌ اکسیر</t>
  </si>
  <si>
    <t>دارویی و نهاده های زاگرس دارو</t>
  </si>
  <si>
    <t>سرمایه گذاری سیمان تامین</t>
  </si>
  <si>
    <t>صنایع ارتباطی آوا</t>
  </si>
  <si>
    <t>گروه صنعتی پاکشو</t>
  </si>
  <si>
    <t>مدیریت نیروگاهی ایرانیان مپنا</t>
  </si>
  <si>
    <t>نساجی بابکان</t>
  </si>
  <si>
    <t>کشت و دام قیام اصفهان</t>
  </si>
  <si>
    <t>کشت و دام گلدشت نمونه اصفهان</t>
  </si>
  <si>
    <t>توسعه نیشکر و صنایع جانبی</t>
  </si>
  <si>
    <t>سایر درآمدها</t>
  </si>
  <si>
    <t>اخشان خراسان</t>
  </si>
  <si>
    <t>پتروشیمی بوعلی سینا</t>
  </si>
  <si>
    <t>پتروشیمی فناوران</t>
  </si>
  <si>
    <t>صنایع الکترونیک مادیران</t>
  </si>
  <si>
    <t>207-8100-16555555-0</t>
  </si>
  <si>
    <t>بانک پاسارگاد هفت تیر</t>
  </si>
  <si>
    <t>-</t>
  </si>
  <si>
    <t>1403/12/30</t>
  </si>
  <si>
    <t>پتروشیمی  خارک</t>
  </si>
  <si>
    <t>پتروشیمی شیراز</t>
  </si>
  <si>
    <t>مهرمام میهن</t>
  </si>
  <si>
    <t>نفت  بهران</t>
  </si>
  <si>
    <t>نفت بهران</t>
  </si>
  <si>
    <t>پتروشیمی خارک</t>
  </si>
  <si>
    <t>کربن ایران</t>
  </si>
  <si>
    <t>پتروشیمی‌ شیراز</t>
  </si>
  <si>
    <t>برای ماه منتهی به 1404/01/31</t>
  </si>
  <si>
    <t>سیمان هگمتان</t>
  </si>
  <si>
    <t>سیمان‌ هگمتان‌</t>
  </si>
  <si>
    <t>1401/01/31</t>
  </si>
  <si>
    <t>1404/01/31</t>
  </si>
  <si>
    <t>1404/01/25</t>
  </si>
  <si>
    <t>سیمان ‌هگمتان‌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</si>
</sst>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4" formatCode="#,##0_-;\(#,##0\)"/>
  </numFmts>
  <fonts count="15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sz val="14"/>
      <color rgb="FF000000"/>
      <name val="B Nazanin"/>
      <charset val="178"/>
    </font>
    <font>
      <b/>
      <sz val="10"/>
      <color rgb="FFFF0000"/>
      <name val="IRAN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  <xf numFmtId="43" fontId="5" fillId="0" borderId="0" applyFont="0" applyFill="0" applyBorder="0" applyAlignment="0" applyProtection="0"/>
  </cellStyleXfs>
  <cellXfs count="73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3" fontId="2" fillId="0" borderId="0" xfId="2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3" fontId="4" fillId="0" borderId="2" xfId="2" applyNumberFormat="1" applyFont="1" applyFill="1" applyBorder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/>
    </xf>
    <xf numFmtId="3" fontId="4" fillId="0" borderId="2" xfId="0" applyNumberFormat="1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/>
    </xf>
    <xf numFmtId="3" fontId="7" fillId="0" borderId="0" xfId="2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3" fontId="2" fillId="0" borderId="0" xfId="4" applyNumberFormat="1" applyFont="1" applyFill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9" fillId="0" borderId="0" xfId="4" applyFont="1" applyFill="1" applyAlignment="1">
      <alignment horizontal="center" vertical="center"/>
    </xf>
    <xf numFmtId="164" fontId="7" fillId="0" borderId="0" xfId="4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3" fontId="9" fillId="0" borderId="2" xfId="4" applyNumberFormat="1" applyFont="1" applyFill="1" applyBorder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3" fontId="9" fillId="0" borderId="2" xfId="2" applyNumberFormat="1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0" fontId="7" fillId="0" borderId="0" xfId="2" applyFont="1" applyFill="1" applyAlignment="1">
      <alignment horizontal="center"/>
    </xf>
    <xf numFmtId="3" fontId="13" fillId="0" borderId="0" xfId="2" applyNumberFormat="1" applyFont="1" applyFill="1" applyBorder="1" applyAlignment="1">
      <alignment horizontal="center" vertical="center"/>
    </xf>
    <xf numFmtId="3" fontId="7" fillId="0" borderId="0" xfId="2" applyNumberFormat="1" applyFont="1" applyFill="1" applyAlignment="1">
      <alignment horizontal="center"/>
    </xf>
    <xf numFmtId="9" fontId="7" fillId="0" borderId="0" xfId="1" applyNumberFormat="1" applyFont="1" applyFill="1" applyAlignment="1">
      <alignment horizontal="center"/>
    </xf>
    <xf numFmtId="0" fontId="4" fillId="0" borderId="0" xfId="2" applyFont="1" applyFill="1" applyAlignment="1">
      <alignment horizontal="center"/>
    </xf>
    <xf numFmtId="9" fontId="4" fillId="0" borderId="2" xfId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/>
    </xf>
    <xf numFmtId="164" fontId="2" fillId="0" borderId="0" xfId="2" applyNumberFormat="1" applyFont="1" applyFill="1" applyAlignment="1">
      <alignment horizontal="center" vertical="center"/>
    </xf>
    <xf numFmtId="0" fontId="2" fillId="0" borderId="0" xfId="2" applyFont="1" applyFill="1"/>
    <xf numFmtId="0" fontId="4" fillId="0" borderId="0" xfId="2" applyFont="1" applyFill="1"/>
    <xf numFmtId="9" fontId="4" fillId="0" borderId="2" xfId="2" applyNumberFormat="1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3" fontId="12" fillId="0" borderId="0" xfId="0" applyNumberFormat="1" applyFont="1" applyFill="1"/>
    <xf numFmtId="3" fontId="2" fillId="0" borderId="0" xfId="2" applyNumberFormat="1" applyFont="1" applyFill="1"/>
    <xf numFmtId="3" fontId="11" fillId="0" borderId="0" xfId="0" applyNumberFormat="1" applyFont="1" applyFill="1"/>
    <xf numFmtId="0" fontId="2" fillId="0" borderId="0" xfId="2" applyFont="1" applyFill="1" applyBorder="1"/>
    <xf numFmtId="0" fontId="6" fillId="0" borderId="0" xfId="2" applyFont="1" applyFill="1" applyBorder="1" applyAlignment="1">
      <alignment horizontal="center" vertical="center"/>
    </xf>
    <xf numFmtId="10" fontId="6" fillId="0" borderId="0" xfId="1" applyNumberFormat="1" applyFont="1" applyFill="1" applyBorder="1" applyAlignment="1">
      <alignment horizontal="center" vertical="center"/>
    </xf>
    <xf numFmtId="164" fontId="4" fillId="0" borderId="0" xfId="4" applyNumberFormat="1" applyFont="1" applyFill="1" applyAlignment="1">
      <alignment horizontal="center" vertical="center"/>
    </xf>
    <xf numFmtId="164" fontId="2" fillId="0" borderId="0" xfId="2" applyNumberFormat="1" applyFont="1" applyFill="1"/>
    <xf numFmtId="0" fontId="3" fillId="0" borderId="1" xfId="0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6" fillId="0" borderId="0" xfId="4" applyFont="1" applyFill="1" applyBorder="1" applyAlignment="1">
      <alignment horizontal="center" vertical="center"/>
    </xf>
    <xf numFmtId="0" fontId="6" fillId="0" borderId="1" xfId="4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right" vertical="center" readingOrder="2"/>
    </xf>
    <xf numFmtId="0" fontId="6" fillId="0" borderId="1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6" fillId="0" borderId="0" xfId="4" applyFont="1" applyFill="1" applyAlignment="1">
      <alignment horizontal="center" vertical="center"/>
    </xf>
    <xf numFmtId="0" fontId="6" fillId="0" borderId="0" xfId="4" applyFont="1" applyFill="1" applyBorder="1" applyAlignment="1">
      <alignment horizontal="center" vertical="center"/>
    </xf>
    <xf numFmtId="0" fontId="6" fillId="0" borderId="1" xfId="4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3" fillId="0" borderId="0" xfId="4" applyFont="1" applyFill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10" fontId="9" fillId="0" borderId="2" xfId="2" applyNumberFormat="1" applyFont="1" applyFill="1" applyBorder="1" applyAlignment="1">
      <alignment horizontal="center" vertical="center"/>
    </xf>
    <xf numFmtId="3" fontId="2" fillId="0" borderId="0" xfId="2" applyNumberFormat="1" applyFont="1" applyFill="1" applyAlignment="1">
      <alignment horizontal="center"/>
    </xf>
    <xf numFmtId="3" fontId="14" fillId="0" borderId="0" xfId="0" applyNumberFormat="1" applyFont="1" applyFill="1"/>
  </cellXfs>
  <cellStyles count="6">
    <cellStyle name="Comma 2" xfId="5" xr:uid="{DCAE0F8D-C67C-44C7-9AC2-D8EBC9238F62}"/>
    <cellStyle name="Normal" xfId="0" builtinId="0"/>
    <cellStyle name="Normal 2" xfId="2" xr:uid="{1E1A8E3D-5E24-4E1B-BAB4-684E8467DDA8}"/>
    <cellStyle name="Normal 3" xfId="4" xr:uid="{38526843-7C31-453D-8E06-42284C53B56D}"/>
    <cellStyle name="Percent" xfId="1" builtinId="5"/>
    <cellStyle name="Percent 2" xfId="3" xr:uid="{939923A2-5A58-4323-BED6-7D01AB1F4A9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AA54"/>
  <sheetViews>
    <sheetView rightToLeft="1" topLeftCell="D24" zoomScale="91" zoomScaleNormal="91" workbookViewId="0">
      <selection activeCell="K46" sqref="K46"/>
    </sheetView>
  </sheetViews>
  <sheetFormatPr defaultRowHeight="18.75" x14ac:dyDescent="0.2"/>
  <cols>
    <col min="1" max="1" width="28.375" style="2" bestFit="1" customWidth="1"/>
    <col min="2" max="2" width="0.875" style="2" customWidth="1"/>
    <col min="3" max="3" width="16.625" style="2" customWidth="1"/>
    <col min="4" max="4" width="0.875" style="2" customWidth="1"/>
    <col min="5" max="5" width="20.125" style="2" customWidth="1"/>
    <col min="6" max="6" width="0.875" style="2" customWidth="1"/>
    <col min="7" max="7" width="22.75" style="2" customWidth="1"/>
    <col min="8" max="8" width="0.875" style="2" customWidth="1"/>
    <col min="9" max="9" width="16.625" style="2" customWidth="1"/>
    <col min="10" max="10" width="0.875" style="2" customWidth="1"/>
    <col min="11" max="11" width="19.25" style="2" customWidth="1"/>
    <col min="12" max="12" width="0.875" style="2" customWidth="1"/>
    <col min="13" max="13" width="16.625" style="2" customWidth="1"/>
    <col min="14" max="14" width="0.875" style="2" customWidth="1"/>
    <col min="15" max="15" width="19.25" style="2" customWidth="1"/>
    <col min="16" max="16" width="0.875" style="2" customWidth="1"/>
    <col min="17" max="17" width="16.625" style="2" customWidth="1"/>
    <col min="18" max="18" width="0.875" style="2" customWidth="1"/>
    <col min="19" max="19" width="15.75" style="2" customWidth="1"/>
    <col min="20" max="20" width="0.875" style="2" customWidth="1"/>
    <col min="21" max="21" width="20.125" style="2" customWidth="1"/>
    <col min="22" max="22" width="0.875" style="2" customWidth="1"/>
    <col min="23" max="23" width="22.75" style="2" customWidth="1"/>
    <col min="24" max="24" width="0.875" style="2" customWidth="1"/>
    <col min="25" max="25" width="29.875" style="2" bestFit="1" customWidth="1"/>
    <col min="26" max="26" width="0.875" style="2" customWidth="1"/>
    <col min="27" max="27" width="10.875" style="2" bestFit="1" customWidth="1"/>
    <col min="28" max="16384" width="9" style="2"/>
  </cols>
  <sheetData>
    <row r="2" spans="1:27" ht="26.25" x14ac:dyDescent="0.2">
      <c r="A2" s="57" t="s">
        <v>87</v>
      </c>
      <c r="B2" s="57" t="s">
        <v>0</v>
      </c>
      <c r="C2" s="57" t="s">
        <v>0</v>
      </c>
      <c r="D2" s="57" t="s">
        <v>0</v>
      </c>
      <c r="E2" s="57" t="s">
        <v>0</v>
      </c>
      <c r="F2" s="57" t="s">
        <v>0</v>
      </c>
      <c r="G2" s="57" t="s">
        <v>0</v>
      </c>
      <c r="H2" s="57" t="s">
        <v>0</v>
      </c>
      <c r="I2" s="57" t="s">
        <v>0</v>
      </c>
      <c r="J2" s="57" t="s">
        <v>0</v>
      </c>
      <c r="K2" s="57" t="s">
        <v>0</v>
      </c>
      <c r="L2" s="57" t="s">
        <v>0</v>
      </c>
      <c r="M2" s="57" t="s">
        <v>0</v>
      </c>
      <c r="N2" s="57" t="s">
        <v>0</v>
      </c>
      <c r="O2" s="57" t="s">
        <v>0</v>
      </c>
      <c r="P2" s="57" t="s">
        <v>0</v>
      </c>
      <c r="Q2" s="57" t="s">
        <v>0</v>
      </c>
      <c r="R2" s="57" t="s">
        <v>0</v>
      </c>
      <c r="S2" s="57" t="s">
        <v>0</v>
      </c>
      <c r="T2" s="57" t="s">
        <v>0</v>
      </c>
      <c r="U2" s="57" t="s">
        <v>0</v>
      </c>
      <c r="V2" s="57" t="s">
        <v>0</v>
      </c>
      <c r="W2" s="57" t="s">
        <v>0</v>
      </c>
      <c r="X2" s="57" t="s">
        <v>0</v>
      </c>
      <c r="Y2" s="57" t="s">
        <v>0</v>
      </c>
    </row>
    <row r="3" spans="1:27" ht="26.25" x14ac:dyDescent="0.2">
      <c r="A3" s="57" t="s">
        <v>1</v>
      </c>
      <c r="B3" s="57" t="s">
        <v>1</v>
      </c>
      <c r="C3" s="57" t="s">
        <v>1</v>
      </c>
      <c r="D3" s="57" t="s">
        <v>1</v>
      </c>
      <c r="E3" s="57" t="s">
        <v>1</v>
      </c>
      <c r="F3" s="57" t="s">
        <v>1</v>
      </c>
      <c r="G3" s="57" t="s">
        <v>1</v>
      </c>
      <c r="H3" s="57" t="s">
        <v>1</v>
      </c>
      <c r="I3" s="57" t="s">
        <v>1</v>
      </c>
      <c r="J3" s="57" t="s">
        <v>1</v>
      </c>
      <c r="K3" s="57" t="s">
        <v>1</v>
      </c>
      <c r="L3" s="57" t="s">
        <v>1</v>
      </c>
      <c r="M3" s="57" t="s">
        <v>1</v>
      </c>
      <c r="N3" s="57" t="s">
        <v>1</v>
      </c>
      <c r="O3" s="57" t="s">
        <v>1</v>
      </c>
      <c r="P3" s="57" t="s">
        <v>1</v>
      </c>
      <c r="Q3" s="57" t="s">
        <v>1</v>
      </c>
      <c r="R3" s="57" t="s">
        <v>1</v>
      </c>
      <c r="S3" s="57" t="s">
        <v>1</v>
      </c>
      <c r="T3" s="57" t="s">
        <v>1</v>
      </c>
      <c r="U3" s="57" t="s">
        <v>1</v>
      </c>
      <c r="V3" s="57" t="s">
        <v>1</v>
      </c>
      <c r="W3" s="57" t="s">
        <v>1</v>
      </c>
      <c r="X3" s="57" t="s">
        <v>1</v>
      </c>
      <c r="Y3" s="57" t="s">
        <v>1</v>
      </c>
    </row>
    <row r="4" spans="1:27" ht="26.25" x14ac:dyDescent="0.2">
      <c r="A4" s="57" t="s">
        <v>119</v>
      </c>
      <c r="B4" s="57" t="s">
        <v>2</v>
      </c>
      <c r="C4" s="57" t="s">
        <v>2</v>
      </c>
      <c r="D4" s="57" t="s">
        <v>2</v>
      </c>
      <c r="E4" s="57" t="s">
        <v>2</v>
      </c>
      <c r="F4" s="57" t="s">
        <v>2</v>
      </c>
      <c r="G4" s="57" t="s">
        <v>2</v>
      </c>
      <c r="H4" s="57" t="s">
        <v>2</v>
      </c>
      <c r="I4" s="57" t="s">
        <v>2</v>
      </c>
      <c r="J4" s="57" t="s">
        <v>2</v>
      </c>
      <c r="K4" s="57" t="s">
        <v>2</v>
      </c>
      <c r="L4" s="57" t="s">
        <v>2</v>
      </c>
      <c r="M4" s="57" t="s">
        <v>2</v>
      </c>
      <c r="N4" s="57" t="s">
        <v>2</v>
      </c>
      <c r="O4" s="57" t="s">
        <v>2</v>
      </c>
      <c r="P4" s="57" t="s">
        <v>2</v>
      </c>
      <c r="Q4" s="57" t="s">
        <v>2</v>
      </c>
      <c r="R4" s="57" t="s">
        <v>2</v>
      </c>
      <c r="S4" s="57" t="s">
        <v>2</v>
      </c>
      <c r="T4" s="57" t="s">
        <v>2</v>
      </c>
      <c r="U4" s="57" t="s">
        <v>2</v>
      </c>
      <c r="V4" s="57" t="s">
        <v>2</v>
      </c>
      <c r="W4" s="57" t="s">
        <v>2</v>
      </c>
      <c r="X4" s="57" t="s">
        <v>2</v>
      </c>
      <c r="Y4" s="57" t="s">
        <v>2</v>
      </c>
    </row>
    <row r="6" spans="1:27" ht="27" thickBot="1" x14ac:dyDescent="0.25">
      <c r="A6" s="58" t="s">
        <v>3</v>
      </c>
      <c r="C6" s="58" t="s">
        <v>110</v>
      </c>
      <c r="D6" s="58" t="s">
        <v>4</v>
      </c>
      <c r="E6" s="58" t="s">
        <v>4</v>
      </c>
      <c r="F6" s="58" t="s">
        <v>4</v>
      </c>
      <c r="G6" s="58" t="s">
        <v>4</v>
      </c>
      <c r="I6" s="58" t="s">
        <v>5</v>
      </c>
      <c r="J6" s="58" t="s">
        <v>5</v>
      </c>
      <c r="K6" s="58" t="s">
        <v>5</v>
      </c>
      <c r="L6" s="58" t="s">
        <v>5</v>
      </c>
      <c r="M6" s="58" t="s">
        <v>5</v>
      </c>
      <c r="N6" s="58" t="s">
        <v>5</v>
      </c>
      <c r="O6" s="58" t="s">
        <v>5</v>
      </c>
      <c r="Q6" s="58" t="s">
        <v>122</v>
      </c>
      <c r="R6" s="58" t="s">
        <v>6</v>
      </c>
      <c r="S6" s="58" t="s">
        <v>6</v>
      </c>
      <c r="T6" s="58" t="s">
        <v>6</v>
      </c>
      <c r="U6" s="58" t="s">
        <v>6</v>
      </c>
      <c r="V6" s="58" t="s">
        <v>6</v>
      </c>
      <c r="W6" s="58" t="s">
        <v>6</v>
      </c>
      <c r="X6" s="58" t="s">
        <v>6</v>
      </c>
      <c r="Y6" s="58" t="s">
        <v>6</v>
      </c>
    </row>
    <row r="7" spans="1:27" ht="27" thickBot="1" x14ac:dyDescent="0.25">
      <c r="A7" s="58" t="s">
        <v>3</v>
      </c>
      <c r="C7" s="58" t="s">
        <v>7</v>
      </c>
      <c r="E7" s="58" t="s">
        <v>8</v>
      </c>
      <c r="G7" s="58" t="s">
        <v>9</v>
      </c>
      <c r="I7" s="58" t="s">
        <v>10</v>
      </c>
      <c r="J7" s="58" t="s">
        <v>10</v>
      </c>
      <c r="K7" s="58" t="s">
        <v>10</v>
      </c>
      <c r="M7" s="58" t="s">
        <v>11</v>
      </c>
      <c r="N7" s="58" t="s">
        <v>11</v>
      </c>
      <c r="O7" s="58" t="s">
        <v>11</v>
      </c>
      <c r="Q7" s="58" t="s">
        <v>7</v>
      </c>
      <c r="S7" s="58" t="s">
        <v>12</v>
      </c>
      <c r="U7" s="58" t="s">
        <v>8</v>
      </c>
      <c r="W7" s="58" t="s">
        <v>9</v>
      </c>
      <c r="Y7" s="58" t="s">
        <v>86</v>
      </c>
    </row>
    <row r="8" spans="1:27" ht="27" thickBot="1" x14ac:dyDescent="0.25">
      <c r="A8" s="58" t="s">
        <v>3</v>
      </c>
      <c r="C8" s="58" t="s">
        <v>7</v>
      </c>
      <c r="E8" s="58" t="s">
        <v>8</v>
      </c>
      <c r="G8" s="58" t="s">
        <v>9</v>
      </c>
      <c r="I8" s="50" t="s">
        <v>7</v>
      </c>
      <c r="K8" s="50" t="s">
        <v>8</v>
      </c>
      <c r="M8" s="50" t="s">
        <v>7</v>
      </c>
      <c r="O8" s="50" t="s">
        <v>14</v>
      </c>
      <c r="Q8" s="58" t="s">
        <v>7</v>
      </c>
      <c r="S8" s="58" t="s">
        <v>12</v>
      </c>
      <c r="U8" s="58" t="s">
        <v>8</v>
      </c>
      <c r="W8" s="58" t="s">
        <v>9</v>
      </c>
      <c r="Y8" s="58" t="s">
        <v>13</v>
      </c>
    </row>
    <row r="9" spans="1:27" ht="21" x14ac:dyDescent="0.2">
      <c r="A9" s="3" t="s">
        <v>55</v>
      </c>
      <c r="C9" s="9">
        <v>9238256</v>
      </c>
      <c r="D9" s="9"/>
      <c r="E9" s="9">
        <v>83039172280</v>
      </c>
      <c r="F9" s="9"/>
      <c r="G9" s="9">
        <v>93210377024.520004</v>
      </c>
      <c r="H9" s="9"/>
      <c r="I9" s="9">
        <v>0</v>
      </c>
      <c r="J9" s="9"/>
      <c r="K9" s="9">
        <v>0</v>
      </c>
      <c r="L9" s="9"/>
      <c r="M9" s="9">
        <v>0</v>
      </c>
      <c r="N9" s="9"/>
      <c r="O9" s="9">
        <v>0</v>
      </c>
      <c r="P9" s="9"/>
      <c r="Q9" s="9">
        <v>9238256</v>
      </c>
      <c r="R9" s="9"/>
      <c r="S9" s="9">
        <v>11580</v>
      </c>
      <c r="T9" s="9"/>
      <c r="U9" s="9">
        <v>83039172280</v>
      </c>
      <c r="V9" s="9"/>
      <c r="W9" s="9">
        <v>106342479403.34399</v>
      </c>
      <c r="Y9" s="1">
        <v>1.043912185798351E-2</v>
      </c>
      <c r="AA9" s="9">
        <f>+C9+I9+M9-Q9</f>
        <v>0</v>
      </c>
    </row>
    <row r="10" spans="1:27" ht="21" x14ac:dyDescent="0.2">
      <c r="A10" s="3" t="s">
        <v>56</v>
      </c>
      <c r="C10" s="9">
        <v>177737622</v>
      </c>
      <c r="D10" s="9"/>
      <c r="E10" s="9">
        <v>463468285297</v>
      </c>
      <c r="F10" s="9"/>
      <c r="G10" s="9">
        <v>620147091853.34094</v>
      </c>
      <c r="H10" s="9"/>
      <c r="I10" s="9">
        <v>0</v>
      </c>
      <c r="J10" s="9"/>
      <c r="K10" s="9">
        <v>0</v>
      </c>
      <c r="L10" s="9"/>
      <c r="M10" s="9">
        <v>-4860313</v>
      </c>
      <c r="N10" s="9"/>
      <c r="O10" s="9">
        <v>18870987777</v>
      </c>
      <c r="P10" s="9"/>
      <c r="Q10" s="9">
        <v>172877309</v>
      </c>
      <c r="R10" s="9"/>
      <c r="S10" s="9">
        <v>4122</v>
      </c>
      <c r="T10" s="9"/>
      <c r="U10" s="9">
        <v>450794542355</v>
      </c>
      <c r="V10" s="9"/>
      <c r="W10" s="9">
        <v>708360296105.19702</v>
      </c>
      <c r="Y10" s="1">
        <v>6.9536270847629908E-2</v>
      </c>
      <c r="AA10" s="9">
        <f t="shared" ref="AA10:AA52" si="0">+C10+I10+M10-Q10</f>
        <v>0</v>
      </c>
    </row>
    <row r="11" spans="1:27" ht="21" x14ac:dyDescent="0.2">
      <c r="A11" s="3" t="s">
        <v>57</v>
      </c>
      <c r="C11" s="9">
        <v>4601734</v>
      </c>
      <c r="D11" s="9"/>
      <c r="E11" s="9">
        <v>970401226225</v>
      </c>
      <c r="F11" s="9"/>
      <c r="G11" s="9">
        <v>1186084166387.28</v>
      </c>
      <c r="H11" s="9"/>
      <c r="I11" s="9">
        <v>37000</v>
      </c>
      <c r="J11" s="9"/>
      <c r="K11" s="9">
        <v>10002974125</v>
      </c>
      <c r="L11" s="9"/>
      <c r="M11" s="9">
        <v>0</v>
      </c>
      <c r="N11" s="9"/>
      <c r="O11" s="9">
        <v>0</v>
      </c>
      <c r="P11" s="9"/>
      <c r="Q11" s="9">
        <v>4638734</v>
      </c>
      <c r="R11" s="9"/>
      <c r="S11" s="9">
        <v>299670</v>
      </c>
      <c r="T11" s="9"/>
      <c r="U11" s="9">
        <v>980404200350</v>
      </c>
      <c r="V11" s="9"/>
      <c r="W11" s="9">
        <v>1381818385744.21</v>
      </c>
      <c r="Y11" s="1">
        <v>0.13564636253847087</v>
      </c>
      <c r="AA11" s="9">
        <f t="shared" si="0"/>
        <v>0</v>
      </c>
    </row>
    <row r="12" spans="1:27" ht="21" x14ac:dyDescent="0.2">
      <c r="A12" s="3" t="s">
        <v>58</v>
      </c>
      <c r="C12" s="9">
        <v>6391295</v>
      </c>
      <c r="D12" s="9"/>
      <c r="E12" s="9">
        <v>68296216481</v>
      </c>
      <c r="F12" s="9"/>
      <c r="G12" s="9">
        <v>55400486450.220001</v>
      </c>
      <c r="H12" s="9"/>
      <c r="I12" s="9">
        <v>5341165</v>
      </c>
      <c r="J12" s="9"/>
      <c r="K12" s="9">
        <v>48007676838</v>
      </c>
      <c r="L12" s="9"/>
      <c r="M12" s="9">
        <v>0</v>
      </c>
      <c r="N12" s="9"/>
      <c r="O12" s="9">
        <v>0</v>
      </c>
      <c r="P12" s="9"/>
      <c r="Q12" s="9">
        <v>11732460</v>
      </c>
      <c r="R12" s="9"/>
      <c r="S12" s="9">
        <v>9470</v>
      </c>
      <c r="T12" s="9"/>
      <c r="U12" s="9">
        <v>116303893319</v>
      </c>
      <c r="V12" s="9"/>
      <c r="W12" s="9">
        <v>110445313142.61</v>
      </c>
      <c r="Y12" s="1">
        <v>1.0841877009147469E-2</v>
      </c>
      <c r="AA12" s="9">
        <f t="shared" si="0"/>
        <v>0</v>
      </c>
    </row>
    <row r="13" spans="1:27" ht="21" x14ac:dyDescent="0.2">
      <c r="A13" s="3" t="s">
        <v>59</v>
      </c>
      <c r="C13" s="9">
        <v>8072804</v>
      </c>
      <c r="D13" s="9"/>
      <c r="E13" s="9">
        <v>421199288551</v>
      </c>
      <c r="F13" s="9"/>
      <c r="G13" s="9">
        <v>518801433267.33002</v>
      </c>
      <c r="H13" s="9"/>
      <c r="I13" s="9">
        <v>0</v>
      </c>
      <c r="J13" s="9"/>
      <c r="K13" s="9">
        <v>0</v>
      </c>
      <c r="L13" s="9"/>
      <c r="M13" s="9">
        <v>-140702</v>
      </c>
      <c r="N13" s="9"/>
      <c r="O13" s="9">
        <v>9092666443</v>
      </c>
      <c r="P13" s="9"/>
      <c r="Q13" s="9">
        <v>7932102</v>
      </c>
      <c r="R13" s="9"/>
      <c r="S13" s="9">
        <v>72740</v>
      </c>
      <c r="T13" s="9"/>
      <c r="U13" s="9">
        <v>413858148808</v>
      </c>
      <c r="V13" s="9"/>
      <c r="W13" s="9">
        <v>573548061938.09399</v>
      </c>
      <c r="Y13" s="1">
        <v>5.6302412202303441E-2</v>
      </c>
      <c r="AA13" s="9">
        <f t="shared" si="0"/>
        <v>0</v>
      </c>
    </row>
    <row r="14" spans="1:27" ht="21" x14ac:dyDescent="0.2">
      <c r="A14" s="3" t="s">
        <v>60</v>
      </c>
      <c r="C14" s="9">
        <v>523161</v>
      </c>
      <c r="D14" s="9"/>
      <c r="E14" s="9">
        <v>61032590528</v>
      </c>
      <c r="F14" s="9"/>
      <c r="G14" s="9">
        <v>66150130028.760002</v>
      </c>
      <c r="H14" s="9"/>
      <c r="I14" s="9">
        <v>0</v>
      </c>
      <c r="J14" s="9"/>
      <c r="K14" s="9">
        <v>0</v>
      </c>
      <c r="L14" s="9"/>
      <c r="M14" s="9">
        <v>0</v>
      </c>
      <c r="N14" s="9"/>
      <c r="O14" s="9">
        <v>0</v>
      </c>
      <c r="P14" s="9"/>
      <c r="Q14" s="9">
        <v>523161</v>
      </c>
      <c r="R14" s="9"/>
      <c r="S14" s="9">
        <v>111000</v>
      </c>
      <c r="T14" s="9"/>
      <c r="U14" s="9">
        <v>61032590528</v>
      </c>
      <c r="V14" s="9"/>
      <c r="W14" s="9">
        <v>57725349317.550003</v>
      </c>
      <c r="Y14" s="1">
        <v>5.6666156290655434E-3</v>
      </c>
      <c r="AA14" s="9">
        <f t="shared" si="0"/>
        <v>0</v>
      </c>
    </row>
    <row r="15" spans="1:27" ht="21" x14ac:dyDescent="0.2">
      <c r="A15" s="3" t="s">
        <v>61</v>
      </c>
      <c r="C15" s="9">
        <v>2400000</v>
      </c>
      <c r="D15" s="9"/>
      <c r="E15" s="9">
        <v>59254937258</v>
      </c>
      <c r="F15" s="9"/>
      <c r="G15" s="9">
        <v>48668688000</v>
      </c>
      <c r="H15" s="9"/>
      <c r="I15" s="9">
        <v>0</v>
      </c>
      <c r="J15" s="9"/>
      <c r="K15" s="9">
        <v>0</v>
      </c>
      <c r="L15" s="9"/>
      <c r="M15" s="9">
        <v>0</v>
      </c>
      <c r="N15" s="9"/>
      <c r="O15" s="9">
        <v>0</v>
      </c>
      <c r="P15" s="9"/>
      <c r="Q15" s="9">
        <v>2400000</v>
      </c>
      <c r="R15" s="9"/>
      <c r="S15" s="9">
        <v>19970</v>
      </c>
      <c r="T15" s="9"/>
      <c r="U15" s="9">
        <v>59254937258</v>
      </c>
      <c r="V15" s="9"/>
      <c r="W15" s="9">
        <v>47642828400</v>
      </c>
      <c r="Y15" s="1">
        <v>4.6768637906232429E-3</v>
      </c>
      <c r="AA15" s="9">
        <f t="shared" si="0"/>
        <v>0</v>
      </c>
    </row>
    <row r="16" spans="1:27" ht="21" x14ac:dyDescent="0.2">
      <c r="A16" s="3" t="s">
        <v>62</v>
      </c>
      <c r="C16" s="9">
        <v>1360604</v>
      </c>
      <c r="D16" s="9"/>
      <c r="E16" s="9">
        <v>81340415544</v>
      </c>
      <c r="F16" s="9"/>
      <c r="G16" s="9">
        <v>88318798924.860001</v>
      </c>
      <c r="H16" s="9"/>
      <c r="I16" s="9">
        <v>0</v>
      </c>
      <c r="J16" s="9"/>
      <c r="K16" s="9">
        <v>0</v>
      </c>
      <c r="L16" s="9"/>
      <c r="M16" s="9">
        <v>0</v>
      </c>
      <c r="N16" s="9"/>
      <c r="O16" s="9">
        <v>0</v>
      </c>
      <c r="P16" s="9"/>
      <c r="Q16" s="9">
        <v>1360604</v>
      </c>
      <c r="R16" s="9"/>
      <c r="S16" s="9">
        <v>63820</v>
      </c>
      <c r="T16" s="9"/>
      <c r="U16" s="9">
        <v>81340415544</v>
      </c>
      <c r="V16" s="9"/>
      <c r="W16" s="9">
        <v>86317086483.684006</v>
      </c>
      <c r="Y16" s="1">
        <v>8.4733268331238839E-3</v>
      </c>
      <c r="AA16" s="9">
        <f t="shared" si="0"/>
        <v>0</v>
      </c>
    </row>
    <row r="17" spans="1:27" ht="21" x14ac:dyDescent="0.2">
      <c r="A17" s="3" t="s">
        <v>63</v>
      </c>
      <c r="C17" s="9">
        <v>5800787</v>
      </c>
      <c r="D17" s="9"/>
      <c r="E17" s="9">
        <v>181215281782</v>
      </c>
      <c r="F17" s="9"/>
      <c r="G17" s="9">
        <v>253254680178.01199</v>
      </c>
      <c r="H17" s="9"/>
      <c r="I17" s="9">
        <v>0</v>
      </c>
      <c r="J17" s="9"/>
      <c r="K17" s="9">
        <v>0</v>
      </c>
      <c r="L17" s="9"/>
      <c r="M17" s="9">
        <v>0</v>
      </c>
      <c r="N17" s="9"/>
      <c r="O17" s="9">
        <v>0</v>
      </c>
      <c r="P17" s="9"/>
      <c r="Q17" s="9">
        <v>5800787</v>
      </c>
      <c r="R17" s="9"/>
      <c r="S17" s="9">
        <v>56840</v>
      </c>
      <c r="T17" s="9"/>
      <c r="U17" s="9">
        <v>181215281782</v>
      </c>
      <c r="V17" s="9"/>
      <c r="W17" s="9">
        <v>327754918518.17401</v>
      </c>
      <c r="Y17" s="1">
        <v>3.2174099693382592E-2</v>
      </c>
      <c r="AA17" s="9">
        <f t="shared" si="0"/>
        <v>0</v>
      </c>
    </row>
    <row r="18" spans="1:27" ht="21" x14ac:dyDescent="0.2">
      <c r="A18" s="3" t="s">
        <v>111</v>
      </c>
      <c r="C18" s="9">
        <v>4230622</v>
      </c>
      <c r="D18" s="9"/>
      <c r="E18" s="9">
        <v>241106870915</v>
      </c>
      <c r="F18" s="9"/>
      <c r="G18" s="9">
        <v>343248812602.54199</v>
      </c>
      <c r="H18" s="9"/>
      <c r="I18" s="9">
        <v>0</v>
      </c>
      <c r="J18" s="9"/>
      <c r="K18" s="9">
        <v>0</v>
      </c>
      <c r="L18" s="9"/>
      <c r="M18" s="9">
        <v>-534032</v>
      </c>
      <c r="N18" s="9"/>
      <c r="O18" s="9">
        <v>47640670040</v>
      </c>
      <c r="P18" s="9"/>
      <c r="Q18" s="9">
        <v>3696590</v>
      </c>
      <c r="R18" s="9"/>
      <c r="S18" s="9">
        <v>92240</v>
      </c>
      <c r="T18" s="9"/>
      <c r="U18" s="9">
        <v>210671917271</v>
      </c>
      <c r="V18" s="9"/>
      <c r="W18" s="9">
        <v>338944669503.47998</v>
      </c>
      <c r="Y18" s="1">
        <v>3.3272542900194137E-2</v>
      </c>
      <c r="AA18" s="9">
        <f t="shared" si="0"/>
        <v>0</v>
      </c>
    </row>
    <row r="19" spans="1:27" ht="21" x14ac:dyDescent="0.2">
      <c r="A19" s="3" t="s">
        <v>112</v>
      </c>
      <c r="C19" s="9">
        <v>9900411</v>
      </c>
      <c r="D19" s="9"/>
      <c r="E19" s="9">
        <v>307062784837</v>
      </c>
      <c r="F19" s="9"/>
      <c r="G19" s="9">
        <v>347503490511.16101</v>
      </c>
      <c r="H19" s="9"/>
      <c r="I19" s="9">
        <v>200000</v>
      </c>
      <c r="J19" s="9"/>
      <c r="K19" s="9">
        <v>7238711286</v>
      </c>
      <c r="L19" s="9"/>
      <c r="M19" s="9">
        <v>0</v>
      </c>
      <c r="N19" s="9"/>
      <c r="O19" s="9">
        <v>0</v>
      </c>
      <c r="P19" s="9"/>
      <c r="Q19" s="9">
        <v>10100411</v>
      </c>
      <c r="R19" s="9"/>
      <c r="S19" s="9">
        <v>41450</v>
      </c>
      <c r="T19" s="9"/>
      <c r="U19" s="9">
        <v>314301496123</v>
      </c>
      <c r="V19" s="9"/>
      <c r="W19" s="9">
        <v>416170996836.09698</v>
      </c>
      <c r="Y19" s="1">
        <v>4.0853474304021843E-2</v>
      </c>
      <c r="AA19" s="9">
        <f t="shared" si="0"/>
        <v>0</v>
      </c>
    </row>
    <row r="20" spans="1:27" ht="21" x14ac:dyDescent="0.2">
      <c r="A20" s="3" t="s">
        <v>65</v>
      </c>
      <c r="C20" s="9">
        <v>8994805</v>
      </c>
      <c r="D20" s="9"/>
      <c r="E20" s="9">
        <v>90640515928</v>
      </c>
      <c r="F20" s="9"/>
      <c r="G20" s="9">
        <v>114359046792.09801</v>
      </c>
      <c r="H20" s="9"/>
      <c r="I20" s="9">
        <v>0</v>
      </c>
      <c r="J20" s="9"/>
      <c r="K20" s="9">
        <v>0</v>
      </c>
      <c r="L20" s="9"/>
      <c r="M20" s="9">
        <v>-85659</v>
      </c>
      <c r="N20" s="9"/>
      <c r="O20" s="9">
        <v>1151874462</v>
      </c>
      <c r="P20" s="9"/>
      <c r="Q20" s="9">
        <v>8909146</v>
      </c>
      <c r="R20" s="9"/>
      <c r="S20" s="9">
        <v>14080</v>
      </c>
      <c r="T20" s="9"/>
      <c r="U20" s="9">
        <v>89777331464</v>
      </c>
      <c r="V20" s="9"/>
      <c r="W20" s="9">
        <v>124694403064.70399</v>
      </c>
      <c r="Y20" s="1">
        <v>1.2240640578481987E-2</v>
      </c>
      <c r="AA20" s="9">
        <f t="shared" si="0"/>
        <v>0</v>
      </c>
    </row>
    <row r="21" spans="1:27" ht="21" x14ac:dyDescent="0.2">
      <c r="A21" s="3" t="s">
        <v>66</v>
      </c>
      <c r="C21" s="9">
        <v>5765775</v>
      </c>
      <c r="D21" s="9"/>
      <c r="E21" s="9">
        <v>482136414341</v>
      </c>
      <c r="F21" s="9"/>
      <c r="G21" s="9">
        <v>549647842456.125</v>
      </c>
      <c r="H21" s="9"/>
      <c r="I21" s="9">
        <v>498914</v>
      </c>
      <c r="J21" s="9"/>
      <c r="K21" s="9">
        <v>49972871491</v>
      </c>
      <c r="L21" s="9"/>
      <c r="M21" s="9">
        <v>0</v>
      </c>
      <c r="N21" s="9"/>
      <c r="O21" s="9">
        <v>0</v>
      </c>
      <c r="P21" s="9"/>
      <c r="Q21" s="9">
        <v>6264689</v>
      </c>
      <c r="R21" s="9"/>
      <c r="S21" s="9">
        <v>95550</v>
      </c>
      <c r="T21" s="9"/>
      <c r="U21" s="9">
        <v>532109285832</v>
      </c>
      <c r="V21" s="9"/>
      <c r="W21" s="9">
        <v>595029417297.99695</v>
      </c>
      <c r="Y21" s="1">
        <v>5.8411131949434168E-2</v>
      </c>
      <c r="AA21" s="9">
        <f t="shared" si="0"/>
        <v>0</v>
      </c>
    </row>
    <row r="22" spans="1:27" ht="21" x14ac:dyDescent="0.2">
      <c r="A22" s="3" t="s">
        <v>67</v>
      </c>
      <c r="C22" s="9">
        <v>9213313</v>
      </c>
      <c r="D22" s="9"/>
      <c r="E22" s="9">
        <v>107108559595</v>
      </c>
      <c r="F22" s="9"/>
      <c r="G22" s="9">
        <v>104040489427.70399</v>
      </c>
      <c r="H22" s="9"/>
      <c r="I22" s="9">
        <v>5379652</v>
      </c>
      <c r="J22" s="9"/>
      <c r="K22" s="9">
        <v>67972069599</v>
      </c>
      <c r="L22" s="9"/>
      <c r="M22" s="9">
        <v>0</v>
      </c>
      <c r="N22" s="9"/>
      <c r="O22" s="9">
        <v>0</v>
      </c>
      <c r="P22" s="9"/>
      <c r="Q22" s="9">
        <v>14592965</v>
      </c>
      <c r="R22" s="9"/>
      <c r="S22" s="9">
        <v>13500</v>
      </c>
      <c r="T22" s="9"/>
      <c r="U22" s="9">
        <v>175080629194</v>
      </c>
      <c r="V22" s="9"/>
      <c r="W22" s="9">
        <v>195832847586.375</v>
      </c>
      <c r="Y22" s="1">
        <v>1.9223954258168214E-2</v>
      </c>
      <c r="AA22" s="9">
        <f t="shared" si="0"/>
        <v>0</v>
      </c>
    </row>
    <row r="23" spans="1:27" ht="21" x14ac:dyDescent="0.2">
      <c r="A23" s="3" t="s">
        <v>53</v>
      </c>
      <c r="C23" s="9">
        <v>670000</v>
      </c>
      <c r="D23" s="9"/>
      <c r="E23" s="9">
        <v>3756407722</v>
      </c>
      <c r="F23" s="9"/>
      <c r="G23" s="9">
        <v>4282466805</v>
      </c>
      <c r="H23" s="9"/>
      <c r="I23" s="9">
        <v>0</v>
      </c>
      <c r="J23" s="9"/>
      <c r="K23" s="9">
        <v>0</v>
      </c>
      <c r="L23" s="9"/>
      <c r="M23" s="9">
        <v>-670000</v>
      </c>
      <c r="N23" s="9"/>
      <c r="O23" s="9">
        <v>4341543561</v>
      </c>
      <c r="P23" s="9"/>
      <c r="Q23" s="9">
        <v>0</v>
      </c>
      <c r="R23" s="9"/>
      <c r="S23" s="9">
        <v>0</v>
      </c>
      <c r="T23" s="9"/>
      <c r="U23" s="9">
        <v>0</v>
      </c>
      <c r="V23" s="9"/>
      <c r="W23" s="9">
        <v>0</v>
      </c>
      <c r="Y23" s="1">
        <v>0</v>
      </c>
      <c r="AA23" s="9">
        <f t="shared" si="0"/>
        <v>0</v>
      </c>
    </row>
    <row r="24" spans="1:27" ht="21" x14ac:dyDescent="0.2">
      <c r="A24" s="3" t="s">
        <v>68</v>
      </c>
      <c r="C24" s="9">
        <v>9856361</v>
      </c>
      <c r="D24" s="9"/>
      <c r="E24" s="9">
        <v>144707004300</v>
      </c>
      <c r="F24" s="9"/>
      <c r="G24" s="9">
        <v>172145864006.51801</v>
      </c>
      <c r="H24" s="9"/>
      <c r="I24" s="9">
        <v>0</v>
      </c>
      <c r="J24" s="9"/>
      <c r="K24" s="9">
        <v>0</v>
      </c>
      <c r="L24" s="9"/>
      <c r="M24" s="9">
        <v>0</v>
      </c>
      <c r="N24" s="9"/>
      <c r="O24" s="9">
        <v>0</v>
      </c>
      <c r="P24" s="9"/>
      <c r="Q24" s="9">
        <v>9856361</v>
      </c>
      <c r="R24" s="9"/>
      <c r="S24" s="9">
        <v>19990</v>
      </c>
      <c r="T24" s="9"/>
      <c r="U24" s="9">
        <v>144707004300</v>
      </c>
      <c r="V24" s="9"/>
      <c r="W24" s="9">
        <v>195856335884.479</v>
      </c>
      <c r="Y24" s="1">
        <v>1.9226259989683223E-2</v>
      </c>
      <c r="AA24" s="9">
        <f t="shared" si="0"/>
        <v>0</v>
      </c>
    </row>
    <row r="25" spans="1:27" ht="21" x14ac:dyDescent="0.2">
      <c r="A25" s="3" t="s">
        <v>69</v>
      </c>
      <c r="C25" s="9">
        <v>26747043</v>
      </c>
      <c r="D25" s="9"/>
      <c r="E25" s="9">
        <v>541744299910</v>
      </c>
      <c r="F25" s="9"/>
      <c r="G25" s="9">
        <v>624815605212.52502</v>
      </c>
      <c r="H25" s="9"/>
      <c r="I25" s="9">
        <v>1104337</v>
      </c>
      <c r="J25" s="9"/>
      <c r="K25" s="9">
        <v>26043197718</v>
      </c>
      <c r="L25" s="9"/>
      <c r="M25" s="9">
        <v>0</v>
      </c>
      <c r="N25" s="9"/>
      <c r="O25" s="9">
        <v>0</v>
      </c>
      <c r="P25" s="9"/>
      <c r="Q25" s="9">
        <v>27851380</v>
      </c>
      <c r="R25" s="9"/>
      <c r="S25" s="9">
        <v>25820</v>
      </c>
      <c r="T25" s="9"/>
      <c r="U25" s="9">
        <v>567787497628</v>
      </c>
      <c r="V25" s="9"/>
      <c r="W25" s="9">
        <v>714843851941.97998</v>
      </c>
      <c r="Y25" s="1">
        <v>7.0172729860368419E-2</v>
      </c>
      <c r="AA25" s="9">
        <f t="shared" si="0"/>
        <v>0</v>
      </c>
    </row>
    <row r="26" spans="1:27" ht="21" x14ac:dyDescent="0.2">
      <c r="A26" s="3" t="s">
        <v>70</v>
      </c>
      <c r="C26" s="9">
        <v>28280754</v>
      </c>
      <c r="D26" s="9"/>
      <c r="E26" s="9">
        <v>219882821738</v>
      </c>
      <c r="F26" s="9"/>
      <c r="G26" s="9">
        <v>261727221512.547</v>
      </c>
      <c r="H26" s="9"/>
      <c r="I26" s="9">
        <v>0</v>
      </c>
      <c r="J26" s="9"/>
      <c r="K26" s="9">
        <v>0</v>
      </c>
      <c r="L26" s="9"/>
      <c r="M26" s="9">
        <v>0</v>
      </c>
      <c r="N26" s="9"/>
      <c r="O26" s="9">
        <v>0</v>
      </c>
      <c r="P26" s="9"/>
      <c r="Q26" s="9">
        <v>28280754</v>
      </c>
      <c r="R26" s="9"/>
      <c r="S26" s="9">
        <v>10850</v>
      </c>
      <c r="T26" s="9"/>
      <c r="U26" s="9">
        <v>219882821738</v>
      </c>
      <c r="V26" s="9"/>
      <c r="W26" s="9">
        <v>305020446123.64502</v>
      </c>
      <c r="Y26" s="1">
        <v>2.9942367566813542E-2</v>
      </c>
      <c r="AA26" s="9">
        <f t="shared" si="0"/>
        <v>0</v>
      </c>
    </row>
    <row r="27" spans="1:27" ht="21" x14ac:dyDescent="0.2">
      <c r="A27" s="3" t="s">
        <v>121</v>
      </c>
      <c r="C27" s="9">
        <v>2182602</v>
      </c>
      <c r="D27" s="9"/>
      <c r="E27" s="9">
        <v>183242259483</v>
      </c>
      <c r="F27" s="9"/>
      <c r="G27" s="9">
        <v>201578977786.67099</v>
      </c>
      <c r="H27" s="9"/>
      <c r="I27" s="9">
        <v>0</v>
      </c>
      <c r="J27" s="9"/>
      <c r="K27" s="9">
        <v>0</v>
      </c>
      <c r="L27" s="9"/>
      <c r="M27" s="9">
        <v>-182411</v>
      </c>
      <c r="N27" s="9"/>
      <c r="O27" s="9">
        <v>15314475014.021574</v>
      </c>
      <c r="P27" s="9"/>
      <c r="Q27" s="9">
        <v>2000191</v>
      </c>
      <c r="R27" s="9"/>
      <c r="S27" s="9">
        <v>114780</v>
      </c>
      <c r="T27" s="9"/>
      <c r="U27" s="9">
        <v>167927784470</v>
      </c>
      <c r="V27" s="9"/>
      <c r="W27" s="9">
        <v>228215910538.26901</v>
      </c>
      <c r="Y27" s="1">
        <v>2.2402841398907032E-2</v>
      </c>
      <c r="AA27" s="9">
        <f t="shared" si="0"/>
        <v>0</v>
      </c>
    </row>
    <row r="28" spans="1:27" ht="21" x14ac:dyDescent="0.2">
      <c r="A28" s="3" t="s">
        <v>71</v>
      </c>
      <c r="C28" s="9">
        <v>58624</v>
      </c>
      <c r="D28" s="9"/>
      <c r="E28" s="9">
        <v>355506431387</v>
      </c>
      <c r="F28" s="9"/>
      <c r="G28" s="9">
        <v>591071437867.00806</v>
      </c>
      <c r="H28" s="9"/>
      <c r="I28" s="9">
        <v>48326</v>
      </c>
      <c r="J28" s="9"/>
      <c r="K28" s="9">
        <v>293057515747.95581</v>
      </c>
      <c r="L28" s="9"/>
      <c r="M28" s="9">
        <v>-57696</v>
      </c>
      <c r="N28" s="9"/>
      <c r="O28" s="9">
        <v>600977412040</v>
      </c>
      <c r="P28" s="9"/>
      <c r="Q28" s="9">
        <v>49254</v>
      </c>
      <c r="R28" s="9"/>
      <c r="S28" s="9">
        <v>8298780</v>
      </c>
      <c r="T28" s="9"/>
      <c r="U28" s="9">
        <v>298685073895</v>
      </c>
      <c r="V28" s="9"/>
      <c r="W28" s="9">
        <v>407767114655.71198</v>
      </c>
      <c r="Y28" s="1">
        <v>4.0028506232434674E-2</v>
      </c>
      <c r="AA28" s="9">
        <f t="shared" si="0"/>
        <v>0</v>
      </c>
    </row>
    <row r="29" spans="1:27" ht="21" x14ac:dyDescent="0.2">
      <c r="A29" s="3" t="s">
        <v>72</v>
      </c>
      <c r="C29" s="9">
        <v>110392769</v>
      </c>
      <c r="D29" s="9"/>
      <c r="E29" s="9">
        <v>628993383603</v>
      </c>
      <c r="F29" s="9"/>
      <c r="G29" s="9">
        <v>792512901080.578</v>
      </c>
      <c r="H29" s="9"/>
      <c r="I29" s="9">
        <v>0</v>
      </c>
      <c r="J29" s="9"/>
      <c r="K29" s="9">
        <v>0</v>
      </c>
      <c r="L29" s="9"/>
      <c r="M29" s="9">
        <v>-11713933</v>
      </c>
      <c r="N29" s="9"/>
      <c r="O29" s="9">
        <v>86871362109</v>
      </c>
      <c r="P29" s="9"/>
      <c r="Q29" s="9">
        <v>98678836</v>
      </c>
      <c r="R29" s="9"/>
      <c r="S29" s="9">
        <v>9070</v>
      </c>
      <c r="T29" s="9"/>
      <c r="U29" s="9">
        <v>562250005240</v>
      </c>
      <c r="V29" s="9"/>
      <c r="W29" s="9">
        <v>889691691117.00598</v>
      </c>
      <c r="Y29" s="1">
        <v>8.7336688327334572E-2</v>
      </c>
      <c r="AA29" s="9">
        <f t="shared" si="0"/>
        <v>0</v>
      </c>
    </row>
    <row r="30" spans="1:27" ht="21" x14ac:dyDescent="0.2">
      <c r="A30" s="3" t="s">
        <v>73</v>
      </c>
      <c r="C30" s="9">
        <v>4127395</v>
      </c>
      <c r="D30" s="9"/>
      <c r="E30" s="9">
        <v>89347439534</v>
      </c>
      <c r="F30" s="9"/>
      <c r="G30" s="9">
        <v>97852662444.037506</v>
      </c>
      <c r="H30" s="9"/>
      <c r="I30" s="9">
        <v>3133068</v>
      </c>
      <c r="J30" s="9"/>
      <c r="K30" s="9">
        <v>75386861063</v>
      </c>
      <c r="L30" s="9"/>
      <c r="M30" s="9">
        <v>0</v>
      </c>
      <c r="N30" s="9"/>
      <c r="O30" s="9">
        <v>0</v>
      </c>
      <c r="P30" s="9"/>
      <c r="Q30" s="9">
        <v>7260463</v>
      </c>
      <c r="R30" s="9"/>
      <c r="S30" s="9">
        <v>25180</v>
      </c>
      <c r="T30" s="9"/>
      <c r="U30" s="9">
        <v>164734300597</v>
      </c>
      <c r="V30" s="9"/>
      <c r="W30" s="9">
        <v>181730688512.87701</v>
      </c>
      <c r="Y30" s="1">
        <v>1.7839614172673799E-2</v>
      </c>
      <c r="AA30" s="9">
        <f t="shared" si="0"/>
        <v>0</v>
      </c>
    </row>
    <row r="31" spans="1:27" ht="21" x14ac:dyDescent="0.2">
      <c r="A31" s="3" t="s">
        <v>74</v>
      </c>
      <c r="C31" s="9">
        <v>6803348</v>
      </c>
      <c r="D31" s="9"/>
      <c r="E31" s="9">
        <v>78258470143</v>
      </c>
      <c r="F31" s="9"/>
      <c r="G31" s="9">
        <v>83994821546.147995</v>
      </c>
      <c r="H31" s="9"/>
      <c r="I31" s="9">
        <v>0</v>
      </c>
      <c r="J31" s="9"/>
      <c r="K31" s="9">
        <v>0</v>
      </c>
      <c r="L31" s="9"/>
      <c r="M31" s="9">
        <v>0</v>
      </c>
      <c r="N31" s="9"/>
      <c r="O31" s="9">
        <v>0</v>
      </c>
      <c r="P31" s="9"/>
      <c r="Q31" s="9">
        <v>6803348</v>
      </c>
      <c r="R31" s="9"/>
      <c r="S31" s="9">
        <v>12420</v>
      </c>
      <c r="T31" s="9"/>
      <c r="U31" s="9">
        <v>78258470143</v>
      </c>
      <c r="V31" s="9"/>
      <c r="W31" s="9">
        <v>83994821546.147995</v>
      </c>
      <c r="Y31" s="1">
        <v>8.2453614254572802E-3</v>
      </c>
      <c r="AA31" s="9">
        <f t="shared" si="0"/>
        <v>0</v>
      </c>
    </row>
    <row r="32" spans="1:27" ht="21" x14ac:dyDescent="0.2">
      <c r="A32" s="3" t="s">
        <v>75</v>
      </c>
      <c r="C32" s="9">
        <v>50754812</v>
      </c>
      <c r="D32" s="9"/>
      <c r="E32" s="9">
        <v>75268787020</v>
      </c>
      <c r="F32" s="9"/>
      <c r="G32" s="9">
        <v>63671459936.173203</v>
      </c>
      <c r="H32" s="9"/>
      <c r="I32" s="9">
        <v>0</v>
      </c>
      <c r="J32" s="9"/>
      <c r="K32" s="9">
        <v>0</v>
      </c>
      <c r="L32" s="9"/>
      <c r="M32" s="9">
        <v>0</v>
      </c>
      <c r="N32" s="9"/>
      <c r="O32" s="9">
        <v>0</v>
      </c>
      <c r="P32" s="9"/>
      <c r="Q32" s="9">
        <v>50754812</v>
      </c>
      <c r="R32" s="9"/>
      <c r="S32" s="9">
        <v>1251</v>
      </c>
      <c r="T32" s="9"/>
      <c r="U32" s="9">
        <v>75268787020</v>
      </c>
      <c r="V32" s="9"/>
      <c r="W32" s="9">
        <v>63116478906.618599</v>
      </c>
      <c r="Y32" s="1">
        <v>6.1958364921508354E-3</v>
      </c>
      <c r="AA32" s="9">
        <f t="shared" si="0"/>
        <v>0</v>
      </c>
    </row>
    <row r="33" spans="1:27" ht="21" x14ac:dyDescent="0.2">
      <c r="A33" s="3" t="s">
        <v>76</v>
      </c>
      <c r="C33" s="9">
        <v>10646711</v>
      </c>
      <c r="D33" s="9"/>
      <c r="E33" s="9">
        <v>462732514600</v>
      </c>
      <c r="F33" s="9"/>
      <c r="G33" s="9">
        <v>623254251165.79895</v>
      </c>
      <c r="H33" s="9"/>
      <c r="I33" s="9">
        <v>332486</v>
      </c>
      <c r="J33" s="9"/>
      <c r="K33" s="9">
        <v>21174300147</v>
      </c>
      <c r="L33" s="9"/>
      <c r="M33" s="9">
        <v>-519480</v>
      </c>
      <c r="N33" s="9"/>
      <c r="O33" s="9">
        <v>31204933863</v>
      </c>
      <c r="P33" s="9"/>
      <c r="Q33" s="9">
        <v>10459717</v>
      </c>
      <c r="R33" s="9"/>
      <c r="S33" s="9">
        <v>64090</v>
      </c>
      <c r="T33" s="9"/>
      <c r="U33" s="9">
        <v>461328923169</v>
      </c>
      <c r="V33" s="9"/>
      <c r="W33" s="9">
        <v>666374601117.94702</v>
      </c>
      <c r="Y33" s="1">
        <v>6.5414740216379205E-2</v>
      </c>
      <c r="AA33" s="9">
        <f t="shared" si="0"/>
        <v>0</v>
      </c>
    </row>
    <row r="34" spans="1:27" ht="21" x14ac:dyDescent="0.2">
      <c r="A34" s="3" t="s">
        <v>77</v>
      </c>
      <c r="C34" s="9">
        <v>13800000</v>
      </c>
      <c r="D34" s="9"/>
      <c r="E34" s="9">
        <v>115200806828</v>
      </c>
      <c r="F34" s="9"/>
      <c r="G34" s="9">
        <v>126890482500</v>
      </c>
      <c r="H34" s="9"/>
      <c r="I34" s="9">
        <v>0</v>
      </c>
      <c r="J34" s="9"/>
      <c r="K34" s="9">
        <v>0</v>
      </c>
      <c r="L34" s="9"/>
      <c r="M34" s="9">
        <v>0</v>
      </c>
      <c r="N34" s="9"/>
      <c r="O34" s="9">
        <v>0</v>
      </c>
      <c r="P34" s="9"/>
      <c r="Q34" s="9">
        <v>13800000</v>
      </c>
      <c r="R34" s="9"/>
      <c r="S34" s="9">
        <v>9250</v>
      </c>
      <c r="T34" s="9"/>
      <c r="U34" s="9">
        <v>115200806828</v>
      </c>
      <c r="V34" s="9"/>
      <c r="W34" s="9">
        <v>126890482500</v>
      </c>
      <c r="Y34" s="1">
        <v>1.2456218971646156E-2</v>
      </c>
      <c r="AA34" s="9">
        <f t="shared" si="0"/>
        <v>0</v>
      </c>
    </row>
    <row r="35" spans="1:27" ht="21" x14ac:dyDescent="0.2">
      <c r="A35" s="3" t="s">
        <v>79</v>
      </c>
      <c r="C35" s="9">
        <v>21459775</v>
      </c>
      <c r="D35" s="9"/>
      <c r="E35" s="9">
        <v>133582530561</v>
      </c>
      <c r="F35" s="9"/>
      <c r="G35" s="9">
        <v>125006043525.075</v>
      </c>
      <c r="H35" s="9"/>
      <c r="I35" s="9">
        <v>800000</v>
      </c>
      <c r="J35" s="9"/>
      <c r="K35" s="9">
        <v>5100729039</v>
      </c>
      <c r="L35" s="9"/>
      <c r="M35" s="9">
        <v>0</v>
      </c>
      <c r="N35" s="9"/>
      <c r="O35" s="9">
        <v>0</v>
      </c>
      <c r="P35" s="9"/>
      <c r="Q35" s="9">
        <v>22259775</v>
      </c>
      <c r="R35" s="9"/>
      <c r="S35" s="9">
        <v>6960</v>
      </c>
      <c r="T35" s="9"/>
      <c r="U35" s="9">
        <v>138683259600</v>
      </c>
      <c r="V35" s="9"/>
      <c r="W35" s="9">
        <v>154006212197.70001</v>
      </c>
      <c r="Y35" s="1">
        <v>1.5118037730909839E-2</v>
      </c>
      <c r="AA35" s="9">
        <f t="shared" si="0"/>
        <v>0</v>
      </c>
    </row>
    <row r="36" spans="1:27" ht="21" x14ac:dyDescent="0.2">
      <c r="A36" s="3" t="s">
        <v>114</v>
      </c>
      <c r="C36" s="9">
        <v>6792433</v>
      </c>
      <c r="D36" s="9"/>
      <c r="E36" s="9">
        <v>103957619182</v>
      </c>
      <c r="F36" s="9"/>
      <c r="G36" s="9">
        <v>88721516830.761002</v>
      </c>
      <c r="H36" s="9"/>
      <c r="I36" s="9">
        <v>800000</v>
      </c>
      <c r="J36" s="9"/>
      <c r="K36" s="9">
        <v>12243933115.806957</v>
      </c>
      <c r="L36" s="9"/>
      <c r="M36" s="9"/>
      <c r="N36" s="9"/>
      <c r="O36" s="9">
        <v>0</v>
      </c>
      <c r="P36" s="9"/>
      <c r="Q36" s="9">
        <v>7592433</v>
      </c>
      <c r="R36" s="9"/>
      <c r="S36" s="9">
        <v>14650</v>
      </c>
      <c r="T36" s="9"/>
      <c r="U36" s="9">
        <v>114236148779</v>
      </c>
      <c r="V36" s="9"/>
      <c r="W36" s="9">
        <v>110567330046.47301</v>
      </c>
      <c r="Y36" s="1">
        <v>1.085385481270543E-2</v>
      </c>
      <c r="AA36" s="9">
        <f t="shared" si="0"/>
        <v>0</v>
      </c>
    </row>
    <row r="37" spans="1:27" ht="21" x14ac:dyDescent="0.2">
      <c r="A37" s="3" t="s">
        <v>81</v>
      </c>
      <c r="C37" s="9">
        <v>250000</v>
      </c>
      <c r="E37" s="9">
        <v>3758659767</v>
      </c>
      <c r="G37" s="9">
        <v>3436927875</v>
      </c>
      <c r="I37" s="9">
        <v>0</v>
      </c>
      <c r="J37" s="9"/>
      <c r="K37" s="9">
        <v>0</v>
      </c>
      <c r="L37" s="9"/>
      <c r="M37" s="9">
        <v>0</v>
      </c>
      <c r="N37" s="9"/>
      <c r="O37" s="9">
        <v>0</v>
      </c>
      <c r="Q37" s="9">
        <v>250000</v>
      </c>
      <c r="S37" s="9">
        <v>15190</v>
      </c>
      <c r="U37" s="9">
        <v>3758659767</v>
      </c>
      <c r="W37" s="9">
        <v>3774904875</v>
      </c>
      <c r="Y37" s="1">
        <v>3.7056397606601081E-4</v>
      </c>
      <c r="AA37" s="9">
        <f t="shared" si="0"/>
        <v>0</v>
      </c>
    </row>
    <row r="38" spans="1:27" ht="21" x14ac:dyDescent="0.2">
      <c r="A38" s="3" t="s">
        <v>117</v>
      </c>
      <c r="C38" s="9">
        <v>28705845</v>
      </c>
      <c r="E38" s="9">
        <v>273318656405</v>
      </c>
      <c r="G38" s="9">
        <v>261666364688.03299</v>
      </c>
      <c r="I38" s="9">
        <v>0</v>
      </c>
      <c r="J38" s="9"/>
      <c r="K38" s="9">
        <v>0</v>
      </c>
      <c r="L38" s="9"/>
      <c r="M38" s="9">
        <v>0</v>
      </c>
      <c r="N38" s="9"/>
      <c r="O38" s="9">
        <v>0</v>
      </c>
      <c r="Q38" s="9">
        <v>28705845</v>
      </c>
      <c r="S38" s="9">
        <v>10420</v>
      </c>
      <c r="U38" s="9">
        <v>273318656405</v>
      </c>
      <c r="W38" s="9">
        <v>297335171215.84497</v>
      </c>
      <c r="X38" s="4"/>
      <c r="Y38" s="1">
        <v>2.9187941661711833E-2</v>
      </c>
      <c r="AA38" s="9">
        <f t="shared" si="0"/>
        <v>0</v>
      </c>
    </row>
    <row r="39" spans="1:27" ht="21" x14ac:dyDescent="0.2">
      <c r="A39" s="3" t="s">
        <v>83</v>
      </c>
      <c r="C39" s="9">
        <v>620000</v>
      </c>
      <c r="E39" s="9">
        <v>28278653660</v>
      </c>
      <c r="G39" s="9">
        <v>31308598800</v>
      </c>
      <c r="I39" s="9">
        <v>0</v>
      </c>
      <c r="J39" s="9"/>
      <c r="K39" s="9">
        <v>0</v>
      </c>
      <c r="L39" s="9"/>
      <c r="M39" s="9">
        <v>0</v>
      </c>
      <c r="N39" s="9"/>
      <c r="O39" s="9">
        <v>0</v>
      </c>
      <c r="Q39" s="9">
        <v>620000</v>
      </c>
      <c r="S39" s="9">
        <v>54200</v>
      </c>
      <c r="U39" s="9">
        <v>28278653660</v>
      </c>
      <c r="W39" s="9">
        <v>33404056200</v>
      </c>
      <c r="Y39" s="1">
        <v>3.2791130616780058E-3</v>
      </c>
      <c r="AA39" s="9">
        <f t="shared" si="0"/>
        <v>0</v>
      </c>
    </row>
    <row r="40" spans="1:27" ht="21" x14ac:dyDescent="0.2">
      <c r="A40" s="3" t="s">
        <v>88</v>
      </c>
      <c r="C40" s="9">
        <v>285748</v>
      </c>
      <c r="E40" s="9">
        <v>12584614212</v>
      </c>
      <c r="G40" s="9">
        <v>13620091981.23</v>
      </c>
      <c r="I40" s="9">
        <v>0</v>
      </c>
      <c r="J40" s="9"/>
      <c r="K40" s="9">
        <v>0</v>
      </c>
      <c r="L40" s="9"/>
      <c r="M40" s="9">
        <v>0</v>
      </c>
      <c r="N40" s="9"/>
      <c r="O40" s="9">
        <v>0</v>
      </c>
      <c r="Q40" s="9">
        <v>285748</v>
      </c>
      <c r="S40" s="9">
        <v>53700</v>
      </c>
      <c r="U40" s="9">
        <v>12584614212</v>
      </c>
      <c r="W40" s="9">
        <v>15253366827.780001</v>
      </c>
      <c r="X40" s="4"/>
      <c r="Y40" s="1">
        <v>1.4973485285759819E-3</v>
      </c>
      <c r="AA40" s="9">
        <f t="shared" si="0"/>
        <v>0</v>
      </c>
    </row>
    <row r="41" spans="1:27" ht="21" x14ac:dyDescent="0.2">
      <c r="A41" s="3" t="s">
        <v>89</v>
      </c>
      <c r="C41" s="9">
        <v>641578</v>
      </c>
      <c r="E41" s="9">
        <v>75522992685</v>
      </c>
      <c r="G41" s="9">
        <v>70823315840.445007</v>
      </c>
      <c r="I41" s="9">
        <v>0</v>
      </c>
      <c r="J41" s="9"/>
      <c r="K41" s="9">
        <v>0</v>
      </c>
      <c r="L41" s="9"/>
      <c r="M41" s="9">
        <v>0</v>
      </c>
      <c r="N41" s="9"/>
      <c r="O41" s="9">
        <v>0</v>
      </c>
      <c r="Q41" s="9">
        <v>641578</v>
      </c>
      <c r="S41" s="9">
        <v>110300</v>
      </c>
      <c r="U41" s="9">
        <v>75522992685</v>
      </c>
      <c r="W41" s="9">
        <v>70344995382.270004</v>
      </c>
      <c r="X41" s="4"/>
      <c r="Y41" s="1">
        <v>6.905424652640854E-3</v>
      </c>
      <c r="AA41" s="9">
        <f t="shared" si="0"/>
        <v>0</v>
      </c>
    </row>
    <row r="42" spans="1:27" ht="21" x14ac:dyDescent="0.2">
      <c r="A42" s="3" t="s">
        <v>90</v>
      </c>
      <c r="C42" s="9">
        <v>0</v>
      </c>
      <c r="E42" s="9">
        <v>0</v>
      </c>
      <c r="G42" s="9">
        <v>0</v>
      </c>
      <c r="I42" s="9">
        <v>0</v>
      </c>
      <c r="J42" s="9"/>
      <c r="K42" s="9">
        <v>0</v>
      </c>
      <c r="L42" s="9"/>
      <c r="M42" s="9">
        <v>0</v>
      </c>
      <c r="N42" s="9"/>
      <c r="O42" s="9">
        <v>0</v>
      </c>
      <c r="Q42" s="9">
        <v>0</v>
      </c>
      <c r="S42" s="9">
        <v>0</v>
      </c>
      <c r="U42" s="9">
        <v>0</v>
      </c>
      <c r="W42" s="9">
        <v>0</v>
      </c>
      <c r="X42" s="4"/>
      <c r="Y42" s="1">
        <v>0</v>
      </c>
      <c r="AA42" s="9">
        <f t="shared" si="0"/>
        <v>0</v>
      </c>
    </row>
    <row r="43" spans="1:27" ht="21" x14ac:dyDescent="0.2">
      <c r="A43" s="3" t="s">
        <v>103</v>
      </c>
      <c r="C43" s="9">
        <v>245000</v>
      </c>
      <c r="E43" s="9">
        <v>1839413672</v>
      </c>
      <c r="G43" s="9">
        <v>1746197932.5</v>
      </c>
      <c r="I43" s="9">
        <v>0</v>
      </c>
      <c r="J43" s="9"/>
      <c r="K43" s="9">
        <v>0</v>
      </c>
      <c r="L43" s="9"/>
      <c r="M43" s="9">
        <v>0</v>
      </c>
      <c r="N43" s="9"/>
      <c r="O43" s="9">
        <v>0</v>
      </c>
      <c r="Q43" s="9">
        <v>245000</v>
      </c>
      <c r="S43" s="9">
        <v>7830</v>
      </c>
      <c r="U43" s="9">
        <v>1839413672</v>
      </c>
      <c r="W43" s="9">
        <v>1906935817.5</v>
      </c>
      <c r="X43" s="4"/>
      <c r="Y43" s="1">
        <v>1.8719457629657189E-4</v>
      </c>
      <c r="AA43" s="9">
        <f t="shared" si="0"/>
        <v>0</v>
      </c>
    </row>
    <row r="44" spans="1:27" ht="21" x14ac:dyDescent="0.2">
      <c r="A44" s="3" t="s">
        <v>104</v>
      </c>
      <c r="C44" s="9">
        <v>270000</v>
      </c>
      <c r="E44" s="9">
        <v>19409395203</v>
      </c>
      <c r="G44" s="9">
        <v>21377542275</v>
      </c>
      <c r="I44" s="9">
        <v>0</v>
      </c>
      <c r="J44" s="9"/>
      <c r="K44" s="9">
        <v>0</v>
      </c>
      <c r="L44" s="9"/>
      <c r="M44" s="9">
        <v>0</v>
      </c>
      <c r="N44" s="9"/>
      <c r="O44" s="9">
        <v>0</v>
      </c>
      <c r="Q44" s="9">
        <v>270000</v>
      </c>
      <c r="S44" s="9">
        <v>87380</v>
      </c>
      <c r="U44" s="9">
        <v>19409395203</v>
      </c>
      <c r="W44" s="9">
        <v>23452224030</v>
      </c>
      <c r="X44" s="4"/>
      <c r="Y44" s="1">
        <v>2.3021902993377134E-3</v>
      </c>
      <c r="AA44" s="9">
        <f t="shared" si="0"/>
        <v>0</v>
      </c>
    </row>
    <row r="45" spans="1:27" ht="21" x14ac:dyDescent="0.2">
      <c r="A45" s="3" t="s">
        <v>105</v>
      </c>
      <c r="C45" s="9">
        <v>11726755</v>
      </c>
      <c r="E45" s="9">
        <v>71796860822</v>
      </c>
      <c r="G45" s="9">
        <v>62481417129.540001</v>
      </c>
      <c r="I45" s="9">
        <v>22400000</v>
      </c>
      <c r="J45" s="9"/>
      <c r="K45" s="9">
        <v>140836323814</v>
      </c>
      <c r="L45" s="9"/>
      <c r="M45" s="9">
        <v>0</v>
      </c>
      <c r="N45" s="9"/>
      <c r="O45" s="9">
        <v>0</v>
      </c>
      <c r="Q45" s="9">
        <v>34126755</v>
      </c>
      <c r="S45" s="9">
        <v>6100</v>
      </c>
      <c r="U45" s="9">
        <v>212633184636</v>
      </c>
      <c r="W45" s="9">
        <v>206934574927.27499</v>
      </c>
      <c r="X45" s="4"/>
      <c r="Y45" s="1">
        <v>2.031375661368973E-2</v>
      </c>
      <c r="AA45" s="9">
        <f t="shared" si="0"/>
        <v>0</v>
      </c>
    </row>
    <row r="46" spans="1:27" ht="21" x14ac:dyDescent="0.2">
      <c r="A46" s="3" t="s">
        <v>106</v>
      </c>
      <c r="C46" s="9">
        <v>1500000</v>
      </c>
      <c r="E46" s="9">
        <v>3980110661</v>
      </c>
      <c r="G46" s="9">
        <v>5431986225</v>
      </c>
      <c r="I46" s="9">
        <v>0</v>
      </c>
      <c r="J46" s="9"/>
      <c r="K46" s="9">
        <v>0</v>
      </c>
      <c r="L46" s="9"/>
      <c r="M46" s="9">
        <v>0</v>
      </c>
      <c r="N46" s="9"/>
      <c r="O46" s="9">
        <v>0</v>
      </c>
      <c r="Q46" s="9">
        <v>1500000</v>
      </c>
      <c r="S46" s="9">
        <v>4644</v>
      </c>
      <c r="U46" s="9">
        <v>3980110661</v>
      </c>
      <c r="W46" s="9">
        <v>6924552300</v>
      </c>
      <c r="X46" s="4"/>
      <c r="Y46" s="1">
        <v>6.7974948183695358E-4</v>
      </c>
      <c r="AA46" s="9">
        <f t="shared" si="0"/>
        <v>0</v>
      </c>
    </row>
    <row r="47" spans="1:27" ht="21" x14ac:dyDescent="0.2">
      <c r="A47" s="3" t="s">
        <v>95</v>
      </c>
      <c r="C47" s="9">
        <v>250000</v>
      </c>
      <c r="E47" s="9">
        <v>1789373273</v>
      </c>
      <c r="G47" s="9">
        <v>1729647000</v>
      </c>
      <c r="I47" s="9">
        <v>0</v>
      </c>
      <c r="J47" s="9"/>
      <c r="K47" s="9">
        <v>0</v>
      </c>
      <c r="L47" s="9"/>
      <c r="M47" s="9">
        <v>-250000</v>
      </c>
      <c r="N47" s="9"/>
      <c r="O47" s="9">
        <v>1838022611</v>
      </c>
      <c r="Q47" s="9">
        <v>0</v>
      </c>
      <c r="S47" s="9">
        <v>0</v>
      </c>
      <c r="U47" s="9">
        <v>0</v>
      </c>
      <c r="W47" s="9">
        <v>0</v>
      </c>
      <c r="X47" s="4"/>
      <c r="Y47" s="1">
        <v>0</v>
      </c>
      <c r="AA47" s="9">
        <f t="shared" si="0"/>
        <v>0</v>
      </c>
    </row>
    <row r="48" spans="1:27" ht="21" x14ac:dyDescent="0.2">
      <c r="A48" s="3" t="s">
        <v>96</v>
      </c>
      <c r="C48" s="9">
        <v>25375000</v>
      </c>
      <c r="E48" s="9">
        <v>99728488974</v>
      </c>
      <c r="G48" s="9">
        <v>88611977868.75</v>
      </c>
      <c r="I48" s="9">
        <v>0</v>
      </c>
      <c r="J48" s="9"/>
      <c r="K48" s="9">
        <v>0</v>
      </c>
      <c r="L48" s="9"/>
      <c r="M48" s="9">
        <v>0</v>
      </c>
      <c r="N48" s="9"/>
      <c r="O48" s="9">
        <v>0</v>
      </c>
      <c r="Q48" s="9">
        <v>25375000</v>
      </c>
      <c r="S48" s="9">
        <v>3540</v>
      </c>
      <c r="U48" s="9">
        <v>99728488974</v>
      </c>
      <c r="W48" s="9">
        <v>89293026375</v>
      </c>
      <c r="X48" s="4"/>
      <c r="Y48" s="1">
        <v>8.7654603186490022E-3</v>
      </c>
      <c r="AA48" s="9">
        <f t="shared" si="0"/>
        <v>0</v>
      </c>
    </row>
    <row r="49" spans="1:27" ht="21" x14ac:dyDescent="0.2">
      <c r="A49" s="3" t="s">
        <v>97</v>
      </c>
      <c r="C49" s="9">
        <v>800000</v>
      </c>
      <c r="E49" s="9">
        <v>11427166457</v>
      </c>
      <c r="G49" s="9">
        <v>10680073200</v>
      </c>
      <c r="I49" s="9">
        <v>0</v>
      </c>
      <c r="J49" s="9"/>
      <c r="K49" s="9">
        <v>0</v>
      </c>
      <c r="L49" s="9"/>
      <c r="M49" s="9">
        <v>0</v>
      </c>
      <c r="N49" s="9"/>
      <c r="O49" s="9">
        <v>0</v>
      </c>
      <c r="Q49" s="9">
        <v>800000</v>
      </c>
      <c r="S49" s="9">
        <v>14210</v>
      </c>
      <c r="U49" s="9">
        <v>11427166457</v>
      </c>
      <c r="W49" s="9">
        <v>11300360400</v>
      </c>
      <c r="X49" s="4"/>
      <c r="Y49" s="1">
        <v>1.1093011928685742E-3</v>
      </c>
      <c r="AA49" s="9">
        <f t="shared" si="0"/>
        <v>0</v>
      </c>
    </row>
    <row r="50" spans="1:27" ht="21" x14ac:dyDescent="0.2">
      <c r="A50" s="3" t="s">
        <v>113</v>
      </c>
      <c r="C50" s="9">
        <v>2000000</v>
      </c>
      <c r="E50" s="9">
        <v>6121320615</v>
      </c>
      <c r="F50" s="9"/>
      <c r="G50" s="9">
        <v>7151195700</v>
      </c>
      <c r="I50" s="9"/>
      <c r="J50" s="9"/>
      <c r="K50" s="9"/>
      <c r="L50" s="9">
        <v>0</v>
      </c>
      <c r="M50" s="9">
        <v>-808750</v>
      </c>
      <c r="N50" s="9">
        <v>0</v>
      </c>
      <c r="O50" s="9">
        <v>2475309023.6906247</v>
      </c>
      <c r="P50" s="9">
        <v>0</v>
      </c>
      <c r="Q50" s="9">
        <v>1191250</v>
      </c>
      <c r="S50" s="9">
        <v>4398</v>
      </c>
      <c r="T50" s="9"/>
      <c r="U50" s="9">
        <v>3646011593</v>
      </c>
      <c r="V50" s="9"/>
      <c r="W50" s="9">
        <v>5207944750.875</v>
      </c>
      <c r="X50" s="4"/>
      <c r="Y50" s="1">
        <v>5.1123850214009699E-4</v>
      </c>
      <c r="AA50" s="9">
        <f t="shared" si="0"/>
        <v>0</v>
      </c>
    </row>
    <row r="51" spans="1:27" ht="21" x14ac:dyDescent="0.2">
      <c r="A51" s="3" t="s">
        <v>99</v>
      </c>
      <c r="C51" s="9">
        <v>9201101</v>
      </c>
      <c r="E51" s="9">
        <v>45518406498</v>
      </c>
      <c r="G51" s="9">
        <v>31472605659.181</v>
      </c>
      <c r="I51" s="9">
        <v>0</v>
      </c>
      <c r="J51" s="9"/>
      <c r="K51" s="9">
        <v>0</v>
      </c>
      <c r="L51" s="9"/>
      <c r="M51" s="9">
        <v>0</v>
      </c>
      <c r="N51" s="9"/>
      <c r="O51" s="9">
        <v>0</v>
      </c>
      <c r="Q51" s="9">
        <v>9201101</v>
      </c>
      <c r="S51" s="9">
        <v>4021</v>
      </c>
      <c r="U51" s="9">
        <v>45518406498</v>
      </c>
      <c r="W51" s="9">
        <v>36777491239.630096</v>
      </c>
      <c r="X51" s="4"/>
      <c r="Y51" s="1">
        <v>3.6102667046650303E-3</v>
      </c>
      <c r="AA51" s="9">
        <f t="shared" si="0"/>
        <v>0</v>
      </c>
    </row>
    <row r="52" spans="1:27" ht="21.75" thickBot="1" x14ac:dyDescent="0.25">
      <c r="A52" s="3" t="s">
        <v>100</v>
      </c>
      <c r="C52" s="9">
        <v>3400000</v>
      </c>
      <c r="E52" s="9">
        <v>20737599625</v>
      </c>
      <c r="G52" s="9">
        <v>16628468400</v>
      </c>
      <c r="I52" s="9">
        <v>0</v>
      </c>
      <c r="J52" s="9"/>
      <c r="K52" s="9">
        <v>0</v>
      </c>
      <c r="L52" s="9"/>
      <c r="M52" s="9">
        <v>0</v>
      </c>
      <c r="N52" s="9"/>
      <c r="O52" s="9">
        <v>0</v>
      </c>
      <c r="Q52" s="9">
        <v>3400000</v>
      </c>
      <c r="S52" s="9">
        <v>5730</v>
      </c>
      <c r="U52" s="9">
        <v>20737599625</v>
      </c>
      <c r="W52" s="9">
        <v>19366082100</v>
      </c>
      <c r="Y52" s="1">
        <v>1.9010737015715661E-3</v>
      </c>
      <c r="AA52" s="9">
        <f t="shared" si="0"/>
        <v>0</v>
      </c>
    </row>
    <row r="53" spans="1:27" s="3" customFormat="1" ht="21.75" thickBot="1" x14ac:dyDescent="0.25">
      <c r="E53" s="14">
        <f>SUM(E9:E52)</f>
        <v>7429295048102</v>
      </c>
      <c r="G53" s="14">
        <f>SUM(G9:G52)</f>
        <v>8874527656697.4746</v>
      </c>
      <c r="I53" s="3" t="s">
        <v>15</v>
      </c>
      <c r="K53" s="14">
        <f>SUM(K9:K52)</f>
        <v>757037163983.76282</v>
      </c>
      <c r="M53" s="3" t="s">
        <v>15</v>
      </c>
      <c r="O53" s="14">
        <f>SUM(O9:O52)</f>
        <v>819779256943.71228</v>
      </c>
      <c r="Q53" s="17">
        <f>SUM(Q9:Q52)</f>
        <v>652326815</v>
      </c>
      <c r="S53" s="3" t="s">
        <v>15</v>
      </c>
      <c r="U53" s="14">
        <f>SUM(U9:U52)</f>
        <v>7670518079563</v>
      </c>
      <c r="W53" s="14">
        <f>SUM(W9:W52)</f>
        <v>10019978704871.543</v>
      </c>
      <c r="Y53" s="15">
        <f>SUM(Y9:Y52)</f>
        <v>0.98361237486122266</v>
      </c>
    </row>
    <row r="54" spans="1:27" ht="19.5" thickTop="1" x14ac:dyDescent="0.2"/>
  </sheetData>
  <mergeCells count="17"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  <mergeCell ref="U7:U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T60"/>
  <sheetViews>
    <sheetView rightToLeft="1" tabSelected="1" topLeftCell="A22" zoomScale="85" zoomScaleNormal="85" workbookViewId="0">
      <selection activeCell="M36" sqref="M36"/>
    </sheetView>
  </sheetViews>
  <sheetFormatPr defaultRowHeight="18.75" x14ac:dyDescent="0.2"/>
  <cols>
    <col min="1" max="1" width="37.375" style="55" bestFit="1" customWidth="1"/>
    <col min="2" max="2" width="0.875" style="55" customWidth="1"/>
    <col min="3" max="3" width="16.625" style="55" customWidth="1"/>
    <col min="4" max="4" width="0.875" style="55" customWidth="1"/>
    <col min="5" max="5" width="20.125" style="55" customWidth="1"/>
    <col min="6" max="6" width="0.875" style="55" customWidth="1"/>
    <col min="7" max="7" width="20.125" style="55" customWidth="1"/>
    <col min="8" max="8" width="0.875" style="55" customWidth="1"/>
    <col min="9" max="9" width="30.25" style="55" bestFit="1" customWidth="1"/>
    <col min="10" max="10" width="0.875" style="55" customWidth="1"/>
    <col min="11" max="11" width="16.625" style="55" customWidth="1"/>
    <col min="12" max="12" width="0.875" style="55" customWidth="1"/>
    <col min="13" max="13" width="20.125" style="55" customWidth="1"/>
    <col min="14" max="14" width="0.875" style="55" customWidth="1"/>
    <col min="15" max="15" width="20.125" style="55" customWidth="1"/>
    <col min="16" max="16" width="0.875" style="55" customWidth="1"/>
    <col min="17" max="17" width="29.75" style="55" customWidth="1"/>
    <col min="18" max="18" width="0.875" style="55" customWidth="1"/>
    <col min="19" max="19" width="9" style="55"/>
    <col min="20" max="20" width="11.75" style="55" bestFit="1" customWidth="1"/>
    <col min="21" max="16384" width="9" style="55"/>
  </cols>
  <sheetData>
    <row r="1" spans="1:17" x14ac:dyDescent="0.2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17" ht="26.25" x14ac:dyDescent="0.2">
      <c r="A2" s="68" t="str">
        <f>+درآمدها!A2</f>
        <v>صندوق سرمایه‌گذاری بخشی صنایع مفید - اکتان</v>
      </c>
      <c r="B2" s="68" t="s">
        <v>0</v>
      </c>
      <c r="C2" s="68" t="s">
        <v>0</v>
      </c>
      <c r="D2" s="68" t="s">
        <v>0</v>
      </c>
      <c r="E2" s="68" t="s">
        <v>0</v>
      </c>
      <c r="F2" s="68" t="s">
        <v>0</v>
      </c>
      <c r="G2" s="68" t="s">
        <v>0</v>
      </c>
      <c r="H2" s="68" t="s">
        <v>0</v>
      </c>
      <c r="I2" s="68" t="s">
        <v>0</v>
      </c>
      <c r="J2" s="68" t="s">
        <v>0</v>
      </c>
      <c r="K2" s="68" t="s">
        <v>0</v>
      </c>
      <c r="L2" s="68" t="s">
        <v>0</v>
      </c>
      <c r="M2" s="68" t="s">
        <v>0</v>
      </c>
      <c r="N2" s="68" t="s">
        <v>0</v>
      </c>
      <c r="O2" s="68" t="s">
        <v>0</v>
      </c>
      <c r="P2" s="68" t="s">
        <v>0</v>
      </c>
      <c r="Q2" s="68" t="s">
        <v>0</v>
      </c>
    </row>
    <row r="3" spans="1:17" ht="26.25" x14ac:dyDescent="0.2">
      <c r="A3" s="68" t="s">
        <v>24</v>
      </c>
      <c r="B3" s="68" t="s">
        <v>24</v>
      </c>
      <c r="C3" s="68" t="s">
        <v>24</v>
      </c>
      <c r="D3" s="68" t="s">
        <v>24</v>
      </c>
      <c r="E3" s="68" t="s">
        <v>24</v>
      </c>
      <c r="F3" s="68" t="s">
        <v>24</v>
      </c>
      <c r="G3" s="68" t="s">
        <v>24</v>
      </c>
      <c r="H3" s="68" t="s">
        <v>24</v>
      </c>
      <c r="I3" s="68" t="s">
        <v>24</v>
      </c>
      <c r="J3" s="68" t="s">
        <v>24</v>
      </c>
      <c r="K3" s="68" t="s">
        <v>24</v>
      </c>
      <c r="L3" s="68" t="s">
        <v>24</v>
      </c>
      <c r="M3" s="68" t="s">
        <v>24</v>
      </c>
      <c r="N3" s="68" t="s">
        <v>24</v>
      </c>
      <c r="O3" s="68" t="s">
        <v>24</v>
      </c>
      <c r="P3" s="68" t="s">
        <v>24</v>
      </c>
      <c r="Q3" s="68" t="s">
        <v>24</v>
      </c>
    </row>
    <row r="4" spans="1:17" ht="26.25" x14ac:dyDescent="0.2">
      <c r="A4" s="68" t="str">
        <f>+سهام!A4</f>
        <v>برای ماه منتهی به 1404/01/31</v>
      </c>
      <c r="B4" s="68" t="s">
        <v>2</v>
      </c>
      <c r="C4" s="68" t="s">
        <v>2</v>
      </c>
      <c r="D4" s="68" t="s">
        <v>2</v>
      </c>
      <c r="E4" s="68" t="s">
        <v>2</v>
      </c>
      <c r="F4" s="68" t="s">
        <v>2</v>
      </c>
      <c r="G4" s="68" t="s">
        <v>2</v>
      </c>
      <c r="H4" s="68" t="s">
        <v>2</v>
      </c>
      <c r="I4" s="68" t="s">
        <v>2</v>
      </c>
      <c r="J4" s="68" t="s">
        <v>2</v>
      </c>
      <c r="K4" s="68" t="s">
        <v>2</v>
      </c>
      <c r="L4" s="68" t="s">
        <v>2</v>
      </c>
      <c r="M4" s="68" t="s">
        <v>2</v>
      </c>
      <c r="N4" s="68" t="s">
        <v>2</v>
      </c>
      <c r="O4" s="68" t="s">
        <v>2</v>
      </c>
      <c r="P4" s="68" t="s">
        <v>2</v>
      </c>
      <c r="Q4" s="68" t="s">
        <v>2</v>
      </c>
    </row>
    <row r="6" spans="1:17" ht="27" thickBot="1" x14ac:dyDescent="0.25">
      <c r="A6" s="69" t="s">
        <v>3</v>
      </c>
      <c r="C6" s="69" t="s">
        <v>26</v>
      </c>
      <c r="D6" s="69" t="s">
        <v>26</v>
      </c>
      <c r="E6" s="69" t="s">
        <v>26</v>
      </c>
      <c r="F6" s="69" t="s">
        <v>26</v>
      </c>
      <c r="G6" s="69" t="s">
        <v>26</v>
      </c>
      <c r="H6" s="69" t="s">
        <v>26</v>
      </c>
      <c r="I6" s="69" t="s">
        <v>26</v>
      </c>
      <c r="K6" s="69" t="s">
        <v>27</v>
      </c>
      <c r="L6" s="69" t="s">
        <v>27</v>
      </c>
      <c r="M6" s="69" t="s">
        <v>27</v>
      </c>
      <c r="N6" s="69" t="s">
        <v>27</v>
      </c>
      <c r="O6" s="69" t="s">
        <v>27</v>
      </c>
      <c r="P6" s="69" t="s">
        <v>27</v>
      </c>
      <c r="Q6" s="69" t="s">
        <v>27</v>
      </c>
    </row>
    <row r="7" spans="1:17" ht="27" thickBot="1" x14ac:dyDescent="0.25">
      <c r="A7" s="69" t="s">
        <v>3</v>
      </c>
      <c r="C7" s="56" t="s">
        <v>7</v>
      </c>
      <c r="E7" s="56" t="s">
        <v>38</v>
      </c>
      <c r="G7" s="56" t="s">
        <v>39</v>
      </c>
      <c r="I7" s="56" t="s">
        <v>40</v>
      </c>
      <c r="K7" s="56" t="s">
        <v>7</v>
      </c>
      <c r="M7" s="56" t="s">
        <v>38</v>
      </c>
      <c r="O7" s="56" t="s">
        <v>39</v>
      </c>
      <c r="Q7" s="56" t="s">
        <v>40</v>
      </c>
    </row>
    <row r="8" spans="1:17" ht="21" x14ac:dyDescent="0.2">
      <c r="A8" s="3" t="s">
        <v>65</v>
      </c>
      <c r="C8" s="8">
        <v>8909146</v>
      </c>
      <c r="D8" s="8"/>
      <c r="E8" s="8">
        <v>124694403065</v>
      </c>
      <c r="F8" s="8"/>
      <c r="G8" s="8">
        <v>113295510781</v>
      </c>
      <c r="H8" s="8"/>
      <c r="I8" s="8">
        <v>11398892284</v>
      </c>
      <c r="J8" s="8"/>
      <c r="K8" s="8">
        <v>8909146</v>
      </c>
      <c r="L8" s="8"/>
      <c r="M8" s="8">
        <v>124694403065</v>
      </c>
      <c r="N8" s="8"/>
      <c r="O8" s="8">
        <v>110615318717</v>
      </c>
      <c r="P8" s="8"/>
      <c r="Q8" s="8">
        <v>14079084348</v>
      </c>
    </row>
    <row r="9" spans="1:17" ht="21" x14ac:dyDescent="0.2">
      <c r="A9" s="3" t="s">
        <v>69</v>
      </c>
      <c r="C9" s="8">
        <v>27851380</v>
      </c>
      <c r="D9" s="8"/>
      <c r="E9" s="8">
        <v>714843851942</v>
      </c>
      <c r="F9" s="8"/>
      <c r="G9" s="8">
        <v>650858802930</v>
      </c>
      <c r="H9" s="8"/>
      <c r="I9" s="8">
        <v>63985049012</v>
      </c>
      <c r="J9" s="8"/>
      <c r="K9" s="8">
        <v>27851380</v>
      </c>
      <c r="L9" s="8"/>
      <c r="M9" s="8">
        <v>714843851942</v>
      </c>
      <c r="N9" s="8"/>
      <c r="O9" s="8">
        <v>662869876804</v>
      </c>
      <c r="P9" s="8"/>
      <c r="Q9" s="8">
        <v>51973975138</v>
      </c>
    </row>
    <row r="10" spans="1:17" ht="21" x14ac:dyDescent="0.2">
      <c r="A10" s="3" t="s">
        <v>63</v>
      </c>
      <c r="C10" s="8">
        <v>5800787</v>
      </c>
      <c r="D10" s="8"/>
      <c r="E10" s="8">
        <v>327754918519</v>
      </c>
      <c r="F10" s="8"/>
      <c r="G10" s="8">
        <v>253254680178</v>
      </c>
      <c r="H10" s="8"/>
      <c r="I10" s="8">
        <v>74500238341</v>
      </c>
      <c r="J10" s="8"/>
      <c r="K10" s="8">
        <v>5800787</v>
      </c>
      <c r="L10" s="8"/>
      <c r="M10" s="8">
        <v>327754918519</v>
      </c>
      <c r="N10" s="8"/>
      <c r="O10" s="8">
        <v>220754453778</v>
      </c>
      <c r="P10" s="8"/>
      <c r="Q10" s="8">
        <v>107000464741</v>
      </c>
    </row>
    <row r="11" spans="1:17" ht="21" x14ac:dyDescent="0.2">
      <c r="A11" s="3" t="s">
        <v>77</v>
      </c>
      <c r="C11" s="8">
        <v>13800000</v>
      </c>
      <c r="D11" s="8"/>
      <c r="E11" s="8">
        <v>126890482500</v>
      </c>
      <c r="F11" s="8"/>
      <c r="G11" s="8">
        <v>126890482500</v>
      </c>
      <c r="H11" s="8"/>
      <c r="I11" s="8">
        <v>0</v>
      </c>
      <c r="J11" s="8"/>
      <c r="K11" s="8">
        <v>13800000</v>
      </c>
      <c r="L11" s="8"/>
      <c r="M11" s="8">
        <v>126890482500</v>
      </c>
      <c r="N11" s="8"/>
      <c r="O11" s="8">
        <v>126890482500</v>
      </c>
      <c r="P11" s="8"/>
      <c r="Q11" s="8">
        <v>0</v>
      </c>
    </row>
    <row r="12" spans="1:17" ht="21" x14ac:dyDescent="0.2">
      <c r="A12" s="3" t="s">
        <v>74</v>
      </c>
      <c r="C12" s="8">
        <v>6803348</v>
      </c>
      <c r="D12" s="8"/>
      <c r="E12" s="8">
        <v>83994821546</v>
      </c>
      <c r="F12" s="8"/>
      <c r="G12" s="8">
        <v>83994821546</v>
      </c>
      <c r="H12" s="8"/>
      <c r="I12" s="8">
        <v>0</v>
      </c>
      <c r="J12" s="8"/>
      <c r="K12" s="8">
        <v>6803348</v>
      </c>
      <c r="L12" s="8"/>
      <c r="M12" s="8">
        <v>83994821546</v>
      </c>
      <c r="N12" s="8"/>
      <c r="O12" s="8">
        <v>83994821546</v>
      </c>
      <c r="P12" s="8"/>
      <c r="Q12" s="8">
        <v>0</v>
      </c>
    </row>
    <row r="13" spans="1:17" ht="21" x14ac:dyDescent="0.2">
      <c r="A13" s="3" t="s">
        <v>116</v>
      </c>
      <c r="C13" s="8">
        <v>3696590</v>
      </c>
      <c r="D13" s="8"/>
      <c r="E13" s="8">
        <v>338944669503</v>
      </c>
      <c r="F13" s="8"/>
      <c r="G13" s="8">
        <v>301271151815</v>
      </c>
      <c r="H13" s="8"/>
      <c r="I13" s="8">
        <v>37673517688</v>
      </c>
      <c r="J13" s="8"/>
      <c r="K13" s="8">
        <v>3696590</v>
      </c>
      <c r="L13" s="8"/>
      <c r="M13" s="8">
        <v>338944669503</v>
      </c>
      <c r="N13" s="8"/>
      <c r="O13" s="8">
        <v>290570979136</v>
      </c>
      <c r="P13" s="8"/>
      <c r="Q13" s="8">
        <v>48373690367</v>
      </c>
    </row>
    <row r="14" spans="1:17" ht="21" x14ac:dyDescent="0.2">
      <c r="A14" s="3" t="s">
        <v>100</v>
      </c>
      <c r="C14" s="8">
        <v>3400000</v>
      </c>
      <c r="D14" s="8"/>
      <c r="E14" s="8">
        <v>19366082100</v>
      </c>
      <c r="F14" s="8"/>
      <c r="G14" s="8">
        <v>16628468400</v>
      </c>
      <c r="H14" s="8"/>
      <c r="I14" s="8">
        <v>2737613700</v>
      </c>
      <c r="J14" s="8"/>
      <c r="K14" s="8">
        <v>3400000</v>
      </c>
      <c r="L14" s="8"/>
      <c r="M14" s="8">
        <v>19366082100</v>
      </c>
      <c r="N14" s="8"/>
      <c r="O14" s="8">
        <v>20737599625</v>
      </c>
      <c r="P14" s="8"/>
      <c r="Q14" s="8">
        <v>-1371517525</v>
      </c>
    </row>
    <row r="15" spans="1:17" ht="21" x14ac:dyDescent="0.2">
      <c r="A15" s="3" t="s">
        <v>66</v>
      </c>
      <c r="C15" s="8">
        <v>6264689</v>
      </c>
      <c r="D15" s="8"/>
      <c r="E15" s="8">
        <v>595029417298</v>
      </c>
      <c r="F15" s="8"/>
      <c r="G15" s="8">
        <v>599620713947</v>
      </c>
      <c r="H15" s="8"/>
      <c r="I15" s="8">
        <v>-4591296649</v>
      </c>
      <c r="J15" s="8"/>
      <c r="K15" s="8">
        <v>6264689</v>
      </c>
      <c r="L15" s="8"/>
      <c r="M15" s="8">
        <v>595029417298</v>
      </c>
      <c r="N15" s="8"/>
      <c r="O15" s="8">
        <v>634003698510</v>
      </c>
      <c r="P15" s="8"/>
      <c r="Q15" s="8">
        <v>-38974281212</v>
      </c>
    </row>
    <row r="16" spans="1:17" ht="21" x14ac:dyDescent="0.2">
      <c r="A16" s="3" t="s">
        <v>61</v>
      </c>
      <c r="C16" s="8">
        <v>2400000</v>
      </c>
      <c r="D16" s="8"/>
      <c r="E16" s="8">
        <v>47642828400</v>
      </c>
      <c r="F16" s="8"/>
      <c r="G16" s="8">
        <v>48668688000</v>
      </c>
      <c r="H16" s="8"/>
      <c r="I16" s="8">
        <v>-1025859600</v>
      </c>
      <c r="J16" s="8"/>
      <c r="K16" s="8">
        <v>2400000</v>
      </c>
      <c r="L16" s="8"/>
      <c r="M16" s="8">
        <v>47642828400</v>
      </c>
      <c r="N16" s="8"/>
      <c r="O16" s="8">
        <v>64193691480</v>
      </c>
      <c r="P16" s="8"/>
      <c r="Q16" s="8">
        <v>-16550863080</v>
      </c>
    </row>
    <row r="17" spans="1:17" ht="21" x14ac:dyDescent="0.2">
      <c r="A17" s="3" t="s">
        <v>76</v>
      </c>
      <c r="C17" s="8">
        <v>10459717</v>
      </c>
      <c r="D17" s="8"/>
      <c r="E17" s="8">
        <v>666374601118</v>
      </c>
      <c r="F17" s="8"/>
      <c r="G17" s="8">
        <v>612704376817</v>
      </c>
      <c r="H17" s="8"/>
      <c r="I17" s="8">
        <v>53670224301</v>
      </c>
      <c r="J17" s="8"/>
      <c r="K17" s="8">
        <v>10459717</v>
      </c>
      <c r="L17" s="8"/>
      <c r="M17" s="8">
        <v>666374601118</v>
      </c>
      <c r="N17" s="8"/>
      <c r="O17" s="8">
        <v>639635158026</v>
      </c>
      <c r="P17" s="8"/>
      <c r="Q17" s="8">
        <v>26739443092</v>
      </c>
    </row>
    <row r="18" spans="1:17" ht="21" x14ac:dyDescent="0.2">
      <c r="A18" s="3" t="s">
        <v>81</v>
      </c>
      <c r="C18" s="8">
        <v>250000</v>
      </c>
      <c r="D18" s="8"/>
      <c r="E18" s="8">
        <v>3774904875</v>
      </c>
      <c r="F18" s="8"/>
      <c r="G18" s="8">
        <v>3436927875</v>
      </c>
      <c r="H18" s="8"/>
      <c r="I18" s="8">
        <v>337977000</v>
      </c>
      <c r="J18" s="8"/>
      <c r="K18" s="8">
        <v>250000</v>
      </c>
      <c r="L18" s="8"/>
      <c r="M18" s="8">
        <v>3774904875</v>
      </c>
      <c r="N18" s="8"/>
      <c r="O18" s="8">
        <v>4540323378</v>
      </c>
      <c r="P18" s="8"/>
      <c r="Q18" s="8">
        <v>-765418503</v>
      </c>
    </row>
    <row r="19" spans="1:17" ht="21" x14ac:dyDescent="0.2">
      <c r="A19" s="3" t="s">
        <v>79</v>
      </c>
      <c r="C19" s="8">
        <v>22259775</v>
      </c>
      <c r="D19" s="8"/>
      <c r="E19" s="8">
        <v>154006212198</v>
      </c>
      <c r="F19" s="8"/>
      <c r="G19" s="8">
        <v>130106772564</v>
      </c>
      <c r="H19" s="8"/>
      <c r="I19" s="8">
        <v>23899439634</v>
      </c>
      <c r="J19" s="8"/>
      <c r="K19" s="8">
        <v>22259775</v>
      </c>
      <c r="L19" s="8"/>
      <c r="M19" s="8">
        <v>154006212198</v>
      </c>
      <c r="N19" s="8"/>
      <c r="O19" s="8">
        <v>147608949358</v>
      </c>
      <c r="P19" s="8"/>
      <c r="Q19" s="8">
        <v>6397262840</v>
      </c>
    </row>
    <row r="20" spans="1:17" ht="21" x14ac:dyDescent="0.2">
      <c r="A20" s="3" t="s">
        <v>103</v>
      </c>
      <c r="C20" s="8">
        <v>245000</v>
      </c>
      <c r="D20" s="8"/>
      <c r="E20" s="8">
        <v>1906935817</v>
      </c>
      <c r="F20" s="8"/>
      <c r="G20" s="8">
        <v>1746197932</v>
      </c>
      <c r="H20" s="8"/>
      <c r="I20" s="8">
        <v>160737885</v>
      </c>
      <c r="J20" s="8"/>
      <c r="K20" s="8">
        <v>245000</v>
      </c>
      <c r="L20" s="8"/>
      <c r="M20" s="8">
        <v>1906935817</v>
      </c>
      <c r="N20" s="8"/>
      <c r="O20" s="8">
        <v>1839413672</v>
      </c>
      <c r="P20" s="8"/>
      <c r="Q20" s="8">
        <v>67522145</v>
      </c>
    </row>
    <row r="21" spans="1:17" ht="21" x14ac:dyDescent="0.2">
      <c r="A21" s="3" t="s">
        <v>104</v>
      </c>
      <c r="C21" s="8">
        <v>270000</v>
      </c>
      <c r="D21" s="8"/>
      <c r="E21" s="8">
        <v>23452224030</v>
      </c>
      <c r="F21" s="8"/>
      <c r="G21" s="8">
        <v>21377542275</v>
      </c>
      <c r="H21" s="8"/>
      <c r="I21" s="8">
        <v>2074681755</v>
      </c>
      <c r="J21" s="8"/>
      <c r="K21" s="8">
        <v>270000</v>
      </c>
      <c r="L21" s="8"/>
      <c r="M21" s="8">
        <v>23452224030</v>
      </c>
      <c r="N21" s="8"/>
      <c r="O21" s="8">
        <v>19409395203</v>
      </c>
      <c r="P21" s="8"/>
      <c r="Q21" s="8">
        <v>4042828827</v>
      </c>
    </row>
    <row r="22" spans="1:17" ht="21" x14ac:dyDescent="0.2">
      <c r="A22" s="3" t="s">
        <v>70</v>
      </c>
      <c r="C22" s="8">
        <v>28280754</v>
      </c>
      <c r="D22" s="8"/>
      <c r="E22" s="8">
        <v>305020446123</v>
      </c>
      <c r="F22" s="8"/>
      <c r="G22" s="8">
        <v>261727221512</v>
      </c>
      <c r="H22" s="8"/>
      <c r="I22" s="8">
        <v>43293224611</v>
      </c>
      <c r="J22" s="8"/>
      <c r="K22" s="8">
        <v>28280754</v>
      </c>
      <c r="L22" s="8"/>
      <c r="M22" s="8">
        <v>305020446123</v>
      </c>
      <c r="N22" s="8"/>
      <c r="O22" s="8">
        <v>299435955940</v>
      </c>
      <c r="P22" s="8"/>
      <c r="Q22" s="8">
        <v>5584490183</v>
      </c>
    </row>
    <row r="23" spans="1:17" ht="21" x14ac:dyDescent="0.2">
      <c r="A23" s="3" t="s">
        <v>67</v>
      </c>
      <c r="C23" s="8">
        <v>14592965</v>
      </c>
      <c r="D23" s="8"/>
      <c r="E23" s="8">
        <v>195832847586</v>
      </c>
      <c r="F23" s="8"/>
      <c r="G23" s="8">
        <v>172012559026</v>
      </c>
      <c r="H23" s="8"/>
      <c r="I23" s="8">
        <v>23820288560</v>
      </c>
      <c r="J23" s="8"/>
      <c r="K23" s="8">
        <v>14592965</v>
      </c>
      <c r="L23" s="8"/>
      <c r="M23" s="8">
        <v>195832847586</v>
      </c>
      <c r="N23" s="8"/>
      <c r="O23" s="8">
        <v>182538962069</v>
      </c>
      <c r="P23" s="8"/>
      <c r="Q23" s="8">
        <v>13293885517</v>
      </c>
    </row>
    <row r="24" spans="1:17" ht="21" x14ac:dyDescent="0.2">
      <c r="A24" s="3" t="s">
        <v>59</v>
      </c>
      <c r="C24" s="8">
        <v>7932102</v>
      </c>
      <c r="D24" s="8"/>
      <c r="E24" s="8">
        <v>573548061938</v>
      </c>
      <c r="F24" s="8"/>
      <c r="G24" s="8">
        <v>510372640781</v>
      </c>
      <c r="H24" s="8"/>
      <c r="I24" s="8">
        <v>63175421157</v>
      </c>
      <c r="J24" s="8"/>
      <c r="K24" s="8">
        <v>7932102</v>
      </c>
      <c r="L24" s="8"/>
      <c r="M24" s="8">
        <v>573548061938</v>
      </c>
      <c r="N24" s="8"/>
      <c r="O24" s="8">
        <v>475174779174</v>
      </c>
      <c r="P24" s="8"/>
      <c r="Q24" s="8">
        <v>98373282764</v>
      </c>
    </row>
    <row r="25" spans="1:17" ht="21" x14ac:dyDescent="0.2">
      <c r="A25" s="3" t="s">
        <v>106</v>
      </c>
      <c r="C25" s="8">
        <v>1500000</v>
      </c>
      <c r="D25" s="8"/>
      <c r="E25" s="8">
        <v>6924552300</v>
      </c>
      <c r="F25" s="8"/>
      <c r="G25" s="8">
        <v>5431986225</v>
      </c>
      <c r="H25" s="8"/>
      <c r="I25" s="8">
        <v>1492566075</v>
      </c>
      <c r="J25" s="8"/>
      <c r="K25" s="8">
        <v>1500000</v>
      </c>
      <c r="L25" s="8"/>
      <c r="M25" s="8">
        <v>6924552300</v>
      </c>
      <c r="N25" s="8"/>
      <c r="O25" s="8">
        <v>3980110661</v>
      </c>
      <c r="P25" s="8"/>
      <c r="Q25" s="8">
        <v>2944441639</v>
      </c>
    </row>
    <row r="26" spans="1:17" ht="21" x14ac:dyDescent="0.2">
      <c r="A26" s="3" t="s">
        <v>89</v>
      </c>
      <c r="C26" s="8">
        <v>641578</v>
      </c>
      <c r="D26" s="8"/>
      <c r="E26" s="8">
        <v>70344995382</v>
      </c>
      <c r="F26" s="8"/>
      <c r="G26" s="8">
        <v>70823315840</v>
      </c>
      <c r="H26" s="8"/>
      <c r="I26" s="8">
        <v>-478320458</v>
      </c>
      <c r="J26" s="8"/>
      <c r="K26" s="8">
        <v>641578</v>
      </c>
      <c r="L26" s="8"/>
      <c r="M26" s="8">
        <v>70344995382</v>
      </c>
      <c r="N26" s="8"/>
      <c r="O26" s="8">
        <v>75522992685</v>
      </c>
      <c r="P26" s="8"/>
      <c r="Q26" s="8">
        <v>-5177997303</v>
      </c>
    </row>
    <row r="27" spans="1:17" ht="21" x14ac:dyDescent="0.2">
      <c r="A27" s="3" t="s">
        <v>60</v>
      </c>
      <c r="C27" s="8">
        <v>523161</v>
      </c>
      <c r="D27" s="8"/>
      <c r="E27" s="8">
        <v>57725349318</v>
      </c>
      <c r="F27" s="8"/>
      <c r="G27" s="8">
        <v>66150130028</v>
      </c>
      <c r="H27" s="8"/>
      <c r="I27" s="8">
        <v>-8424780710</v>
      </c>
      <c r="J27" s="8"/>
      <c r="K27" s="8">
        <v>523161</v>
      </c>
      <c r="L27" s="8"/>
      <c r="M27" s="8">
        <v>57725349318</v>
      </c>
      <c r="N27" s="8"/>
      <c r="O27" s="8">
        <v>83279217354</v>
      </c>
      <c r="P27" s="8"/>
      <c r="Q27" s="8">
        <v>-25553868036</v>
      </c>
    </row>
    <row r="28" spans="1:17" ht="21" x14ac:dyDescent="0.2">
      <c r="A28" s="3" t="s">
        <v>58</v>
      </c>
      <c r="C28" s="8">
        <v>11732460</v>
      </c>
      <c r="D28" s="8"/>
      <c r="E28" s="8">
        <v>110445313143</v>
      </c>
      <c r="F28" s="8"/>
      <c r="G28" s="8">
        <v>103408163288</v>
      </c>
      <c r="H28" s="8"/>
      <c r="I28" s="8">
        <v>7037149855</v>
      </c>
      <c r="J28" s="8"/>
      <c r="K28" s="8">
        <v>11732460</v>
      </c>
      <c r="L28" s="8"/>
      <c r="M28" s="8">
        <v>110445313143</v>
      </c>
      <c r="N28" s="8"/>
      <c r="O28" s="8">
        <v>117100807120</v>
      </c>
      <c r="P28" s="8"/>
      <c r="Q28" s="8">
        <v>-6655493977</v>
      </c>
    </row>
    <row r="29" spans="1:17" ht="21" x14ac:dyDescent="0.2">
      <c r="A29" s="3" t="s">
        <v>72</v>
      </c>
      <c r="C29" s="8">
        <v>98678836</v>
      </c>
      <c r="D29" s="8"/>
      <c r="E29" s="8">
        <v>889691691117</v>
      </c>
      <c r="F29" s="8"/>
      <c r="G29" s="8">
        <v>710107587136</v>
      </c>
      <c r="H29" s="8"/>
      <c r="I29" s="8">
        <v>179584103981</v>
      </c>
      <c r="J29" s="8"/>
      <c r="K29" s="8">
        <v>98678836</v>
      </c>
      <c r="L29" s="8"/>
      <c r="M29" s="8">
        <v>889691691117</v>
      </c>
      <c r="N29" s="8"/>
      <c r="O29" s="8">
        <v>694187038914</v>
      </c>
      <c r="P29" s="8"/>
      <c r="Q29" s="8">
        <v>195504652203</v>
      </c>
    </row>
    <row r="30" spans="1:17" ht="21" x14ac:dyDescent="0.2">
      <c r="A30" s="3" t="s">
        <v>68</v>
      </c>
      <c r="C30" s="8">
        <v>9856361</v>
      </c>
      <c r="D30" s="8"/>
      <c r="E30" s="8">
        <v>195856335884</v>
      </c>
      <c r="F30" s="8"/>
      <c r="G30" s="8">
        <v>172145864006</v>
      </c>
      <c r="H30" s="8"/>
      <c r="I30" s="8">
        <v>23710471878</v>
      </c>
      <c r="J30" s="8"/>
      <c r="K30" s="8">
        <v>9856361</v>
      </c>
      <c r="L30" s="8"/>
      <c r="M30" s="8">
        <v>195856335884</v>
      </c>
      <c r="N30" s="8"/>
      <c r="O30" s="8">
        <v>195104632012</v>
      </c>
      <c r="P30" s="8"/>
      <c r="Q30" s="8">
        <v>751703872</v>
      </c>
    </row>
    <row r="31" spans="1:17" ht="21" x14ac:dyDescent="0.2">
      <c r="A31" s="3" t="s">
        <v>83</v>
      </c>
      <c r="C31" s="8">
        <v>620000</v>
      </c>
      <c r="D31" s="8"/>
      <c r="E31" s="8">
        <v>33404056200</v>
      </c>
      <c r="F31" s="8"/>
      <c r="G31" s="8">
        <v>31308598800</v>
      </c>
      <c r="H31" s="8"/>
      <c r="I31" s="8">
        <v>2095457400</v>
      </c>
      <c r="J31" s="8"/>
      <c r="K31" s="8">
        <v>620000</v>
      </c>
      <c r="L31" s="8"/>
      <c r="M31" s="8">
        <v>33404056200</v>
      </c>
      <c r="N31" s="8"/>
      <c r="O31" s="8">
        <v>32821968769</v>
      </c>
      <c r="P31" s="8"/>
      <c r="Q31" s="8">
        <v>582087431</v>
      </c>
    </row>
    <row r="32" spans="1:17" ht="21" x14ac:dyDescent="0.2">
      <c r="A32" s="3" t="s">
        <v>71</v>
      </c>
      <c r="C32" s="8">
        <v>49254</v>
      </c>
      <c r="D32" s="8"/>
      <c r="E32" s="8">
        <v>407767114656</v>
      </c>
      <c r="F32" s="8"/>
      <c r="G32" s="8">
        <v>529303285190</v>
      </c>
      <c r="H32" s="8"/>
      <c r="I32" s="8">
        <v>-121536170534</v>
      </c>
      <c r="J32" s="8"/>
      <c r="K32" s="8">
        <v>49254</v>
      </c>
      <c r="L32" s="8"/>
      <c r="M32" s="8">
        <v>407767114656</v>
      </c>
      <c r="N32" s="8"/>
      <c r="O32" s="8">
        <v>324688216942</v>
      </c>
      <c r="P32" s="8"/>
      <c r="Q32" s="8">
        <v>83078897714</v>
      </c>
    </row>
    <row r="33" spans="1:20" ht="21" x14ac:dyDescent="0.2">
      <c r="A33" s="3" t="s">
        <v>57</v>
      </c>
      <c r="C33" s="8">
        <v>4638734</v>
      </c>
      <c r="D33" s="8"/>
      <c r="E33" s="8">
        <v>1381818385744</v>
      </c>
      <c r="F33" s="8"/>
      <c r="G33" s="8">
        <v>1196087140512</v>
      </c>
      <c r="H33" s="8"/>
      <c r="I33" s="8">
        <v>185731245232</v>
      </c>
      <c r="J33" s="8"/>
      <c r="K33" s="8">
        <v>4638734</v>
      </c>
      <c r="L33" s="8"/>
      <c r="M33" s="8">
        <v>1381818385744</v>
      </c>
      <c r="N33" s="8"/>
      <c r="O33" s="8">
        <v>1100202317411</v>
      </c>
      <c r="P33" s="8"/>
      <c r="Q33" s="8">
        <v>281616068333</v>
      </c>
    </row>
    <row r="34" spans="1:20" ht="21" x14ac:dyDescent="0.2">
      <c r="A34" s="3" t="s">
        <v>62</v>
      </c>
      <c r="C34" s="8">
        <v>1360604</v>
      </c>
      <c r="D34" s="8"/>
      <c r="E34" s="8">
        <v>86317086484</v>
      </c>
      <c r="F34" s="8"/>
      <c r="G34" s="8">
        <v>88318798924</v>
      </c>
      <c r="H34" s="8"/>
      <c r="I34" s="8">
        <v>-2001712440</v>
      </c>
      <c r="J34" s="8"/>
      <c r="K34" s="8">
        <v>1360604</v>
      </c>
      <c r="L34" s="8"/>
      <c r="M34" s="8">
        <v>86317086484</v>
      </c>
      <c r="N34" s="8"/>
      <c r="O34" s="8">
        <v>91538841317</v>
      </c>
      <c r="P34" s="8"/>
      <c r="Q34" s="8">
        <v>-5221754833</v>
      </c>
    </row>
    <row r="35" spans="1:20" ht="21" x14ac:dyDescent="0.2">
      <c r="A35" s="3" t="s">
        <v>56</v>
      </c>
      <c r="C35" s="8">
        <v>172877309</v>
      </c>
      <c r="D35" s="8"/>
      <c r="E35" s="8">
        <v>708360296106</v>
      </c>
      <c r="F35" s="8"/>
      <c r="G35" s="8">
        <v>604428587184</v>
      </c>
      <c r="H35" s="8"/>
      <c r="I35" s="8">
        <v>103931708922</v>
      </c>
      <c r="J35" s="8"/>
      <c r="K35" s="8">
        <v>172877309</v>
      </c>
      <c r="L35" s="8"/>
      <c r="M35" s="8">
        <v>708360296106</v>
      </c>
      <c r="N35" s="8"/>
      <c r="O35" s="8">
        <v>559094195795</v>
      </c>
      <c r="P35" s="8"/>
      <c r="Q35" s="8">
        <v>149266100311</v>
      </c>
    </row>
    <row r="36" spans="1:20" ht="21" x14ac:dyDescent="0.2">
      <c r="A36" s="3" t="s">
        <v>101</v>
      </c>
      <c r="C36" s="8">
        <v>285748</v>
      </c>
      <c r="D36" s="8"/>
      <c r="E36" s="8">
        <v>15253366828</v>
      </c>
      <c r="F36" s="8"/>
      <c r="G36" s="8">
        <v>13620091981</v>
      </c>
      <c r="H36" s="8"/>
      <c r="I36" s="8">
        <v>1633274847</v>
      </c>
      <c r="J36" s="8"/>
      <c r="K36" s="8">
        <v>285748</v>
      </c>
      <c r="L36" s="8"/>
      <c r="M36" s="8">
        <v>15253366828</v>
      </c>
      <c r="N36" s="8"/>
      <c r="O36" s="8">
        <v>12584614212</v>
      </c>
      <c r="P36" s="8"/>
      <c r="Q36" s="8">
        <v>2668752616</v>
      </c>
    </row>
    <row r="37" spans="1:20" ht="21" x14ac:dyDescent="0.2">
      <c r="A37" s="3" t="s">
        <v>55</v>
      </c>
      <c r="C37" s="8">
        <v>9238256</v>
      </c>
      <c r="D37" s="8"/>
      <c r="E37" s="8">
        <v>106342479404</v>
      </c>
      <c r="F37" s="8"/>
      <c r="G37" s="8">
        <v>93210377024</v>
      </c>
      <c r="H37" s="8"/>
      <c r="I37" s="8">
        <v>13132102380</v>
      </c>
      <c r="J37" s="8"/>
      <c r="K37" s="8">
        <v>9238256</v>
      </c>
      <c r="L37" s="8"/>
      <c r="M37" s="8">
        <v>106342479404</v>
      </c>
      <c r="N37" s="8"/>
      <c r="O37" s="8">
        <v>103984159091</v>
      </c>
      <c r="P37" s="8"/>
      <c r="Q37" s="8">
        <v>2358320313</v>
      </c>
    </row>
    <row r="38" spans="1:20" ht="21" x14ac:dyDescent="0.2">
      <c r="A38" s="3" t="s">
        <v>115</v>
      </c>
      <c r="C38" s="8">
        <v>7592433</v>
      </c>
      <c r="D38" s="8"/>
      <c r="E38" s="8">
        <v>110567330047</v>
      </c>
      <c r="F38" s="8"/>
      <c r="G38" s="8">
        <v>99000046427</v>
      </c>
      <c r="H38" s="8"/>
      <c r="I38" s="8">
        <v>11567283620</v>
      </c>
      <c r="J38" s="8"/>
      <c r="K38" s="8">
        <v>7592433</v>
      </c>
      <c r="L38" s="8"/>
      <c r="M38" s="8">
        <v>110567330047</v>
      </c>
      <c r="N38" s="8"/>
      <c r="O38" s="8">
        <v>120205638876</v>
      </c>
      <c r="P38" s="8"/>
      <c r="Q38" s="8">
        <v>-9638308829</v>
      </c>
    </row>
    <row r="39" spans="1:20" ht="21" x14ac:dyDescent="0.2">
      <c r="A39" s="3" t="s">
        <v>113</v>
      </c>
      <c r="C39" s="8">
        <v>1191250</v>
      </c>
      <c r="D39" s="8"/>
      <c r="E39" s="8">
        <v>5207944751</v>
      </c>
      <c r="F39" s="8"/>
      <c r="G39" s="8">
        <v>4675886678</v>
      </c>
      <c r="H39" s="8"/>
      <c r="I39" s="8">
        <v>532058073</v>
      </c>
      <c r="J39" s="8"/>
      <c r="K39" s="8">
        <v>1191250</v>
      </c>
      <c r="L39" s="8"/>
      <c r="M39" s="8">
        <v>5207944751</v>
      </c>
      <c r="N39" s="8"/>
      <c r="O39" s="8">
        <v>3646011593</v>
      </c>
      <c r="P39" s="8"/>
      <c r="Q39" s="8">
        <v>1561933158</v>
      </c>
    </row>
    <row r="40" spans="1:20" ht="21" x14ac:dyDescent="0.45">
      <c r="A40" s="3" t="s">
        <v>96</v>
      </c>
      <c r="C40" s="8">
        <v>25375000</v>
      </c>
      <c r="D40" s="8"/>
      <c r="E40" s="8">
        <v>89293026375</v>
      </c>
      <c r="F40" s="8"/>
      <c r="G40" s="8">
        <v>88611977868</v>
      </c>
      <c r="H40" s="8"/>
      <c r="I40" s="8">
        <v>681048507</v>
      </c>
      <c r="J40" s="8"/>
      <c r="K40" s="8">
        <v>25375000</v>
      </c>
      <c r="L40" s="8"/>
      <c r="M40" s="8">
        <v>89293026375</v>
      </c>
      <c r="N40" s="8"/>
      <c r="O40" s="8">
        <v>99728488974</v>
      </c>
      <c r="P40" s="8"/>
      <c r="Q40" s="8">
        <v>-10435462599</v>
      </c>
      <c r="T40" s="44"/>
    </row>
    <row r="41" spans="1:20" ht="21" x14ac:dyDescent="0.2">
      <c r="A41" s="3" t="s">
        <v>82</v>
      </c>
      <c r="C41" s="8">
        <v>28705845</v>
      </c>
      <c r="D41" s="8"/>
      <c r="E41" s="8">
        <v>297335171215</v>
      </c>
      <c r="F41" s="8"/>
      <c r="G41" s="8">
        <v>261666364688</v>
      </c>
      <c r="H41" s="8"/>
      <c r="I41" s="8">
        <v>35668806527</v>
      </c>
      <c r="J41" s="8"/>
      <c r="K41" s="8">
        <v>28705845</v>
      </c>
      <c r="L41" s="8"/>
      <c r="M41" s="8">
        <v>297335171215</v>
      </c>
      <c r="N41" s="8"/>
      <c r="O41" s="8">
        <v>310382452859</v>
      </c>
      <c r="P41" s="8"/>
      <c r="Q41" s="8">
        <v>-13047281644</v>
      </c>
      <c r="T41" s="19"/>
    </row>
    <row r="42" spans="1:20" ht="21" x14ac:dyDescent="0.2">
      <c r="A42" s="3" t="s">
        <v>112</v>
      </c>
      <c r="C42" s="8">
        <v>10100411</v>
      </c>
      <c r="D42" s="8"/>
      <c r="E42" s="8">
        <v>416170996836</v>
      </c>
      <c r="F42" s="8"/>
      <c r="G42" s="8">
        <v>354742201797</v>
      </c>
      <c r="H42" s="8"/>
      <c r="I42" s="8">
        <v>61428795039</v>
      </c>
      <c r="J42" s="8"/>
      <c r="K42" s="8">
        <v>10100411</v>
      </c>
      <c r="L42" s="8"/>
      <c r="M42" s="8">
        <v>416170996836</v>
      </c>
      <c r="N42" s="8"/>
      <c r="O42" s="8">
        <v>349619271912</v>
      </c>
      <c r="P42" s="8"/>
      <c r="Q42" s="8">
        <v>66551724924</v>
      </c>
      <c r="T42" s="19"/>
    </row>
    <row r="43" spans="1:20" ht="21" x14ac:dyDescent="0.2">
      <c r="A43" s="3" t="s">
        <v>105</v>
      </c>
      <c r="C43" s="8">
        <v>34126755</v>
      </c>
      <c r="D43" s="8"/>
      <c r="E43" s="8">
        <v>206934574927</v>
      </c>
      <c r="F43" s="8"/>
      <c r="G43" s="8">
        <v>203317740943</v>
      </c>
      <c r="H43" s="8"/>
      <c r="I43" s="8">
        <v>3616833984</v>
      </c>
      <c r="J43" s="8"/>
      <c r="K43" s="8">
        <v>34126755</v>
      </c>
      <c r="L43" s="8"/>
      <c r="M43" s="8">
        <v>206934574927</v>
      </c>
      <c r="N43" s="8"/>
      <c r="O43" s="8">
        <v>212633184636</v>
      </c>
      <c r="P43" s="8"/>
      <c r="Q43" s="8">
        <v>-5698609709</v>
      </c>
    </row>
    <row r="44" spans="1:20" ht="21" x14ac:dyDescent="0.2">
      <c r="A44" s="3" t="s">
        <v>97</v>
      </c>
      <c r="C44" s="8">
        <v>800000</v>
      </c>
      <c r="D44" s="8"/>
      <c r="E44" s="8">
        <v>11300360400</v>
      </c>
      <c r="F44" s="8"/>
      <c r="G44" s="8">
        <v>10680073200</v>
      </c>
      <c r="H44" s="8"/>
      <c r="I44" s="8">
        <v>620287200</v>
      </c>
      <c r="J44" s="8"/>
      <c r="K44" s="8">
        <v>800000</v>
      </c>
      <c r="L44" s="8"/>
      <c r="M44" s="8">
        <v>11300360400</v>
      </c>
      <c r="N44" s="8"/>
      <c r="O44" s="8">
        <v>11427166457</v>
      </c>
      <c r="P44" s="8"/>
      <c r="Q44" s="8">
        <v>-126806057</v>
      </c>
    </row>
    <row r="45" spans="1:20" ht="21" x14ac:dyDescent="0.2">
      <c r="A45" s="3" t="s">
        <v>75</v>
      </c>
      <c r="C45" s="8">
        <v>50754812</v>
      </c>
      <c r="D45" s="8"/>
      <c r="E45" s="8">
        <v>63116478907</v>
      </c>
      <c r="F45" s="8"/>
      <c r="G45" s="8">
        <v>63671459936</v>
      </c>
      <c r="H45" s="8"/>
      <c r="I45" s="8">
        <v>-554981029</v>
      </c>
      <c r="J45" s="8"/>
      <c r="K45" s="8">
        <v>50754812</v>
      </c>
      <c r="L45" s="8"/>
      <c r="M45" s="8">
        <v>63116478907</v>
      </c>
      <c r="N45" s="8"/>
      <c r="O45" s="8">
        <v>76789193362</v>
      </c>
      <c r="P45" s="8"/>
      <c r="Q45" s="8">
        <v>-13672714455</v>
      </c>
    </row>
    <row r="46" spans="1:20" ht="21" x14ac:dyDescent="0.2">
      <c r="A46" s="3" t="s">
        <v>120</v>
      </c>
      <c r="C46" s="8">
        <v>2000191</v>
      </c>
      <c r="D46" s="8"/>
      <c r="E46" s="8">
        <v>228215910538</v>
      </c>
      <c r="F46" s="8"/>
      <c r="G46" s="8">
        <v>186468963718</v>
      </c>
      <c r="H46" s="8"/>
      <c r="I46" s="8">
        <v>41746946820</v>
      </c>
      <c r="J46" s="8"/>
      <c r="K46" s="8">
        <v>2000191</v>
      </c>
      <c r="L46" s="8"/>
      <c r="M46" s="8">
        <v>228215910538</v>
      </c>
      <c r="N46" s="8"/>
      <c r="O46" s="8">
        <v>165685809272</v>
      </c>
      <c r="P46" s="8"/>
      <c r="Q46" s="8">
        <v>62530101266</v>
      </c>
    </row>
    <row r="47" spans="1:20" ht="21" x14ac:dyDescent="0.2">
      <c r="A47" s="3" t="s">
        <v>73</v>
      </c>
      <c r="C47" s="8">
        <v>7260463</v>
      </c>
      <c r="D47" s="8"/>
      <c r="E47" s="8">
        <v>181730688513</v>
      </c>
      <c r="F47" s="8"/>
      <c r="G47" s="8">
        <v>173239523507</v>
      </c>
      <c r="H47" s="8"/>
      <c r="I47" s="8">
        <v>8491165006</v>
      </c>
      <c r="J47" s="8"/>
      <c r="K47" s="8">
        <v>7260463</v>
      </c>
      <c r="L47" s="8"/>
      <c r="M47" s="8">
        <v>181730688513</v>
      </c>
      <c r="N47" s="8"/>
      <c r="O47" s="8">
        <v>175699550887</v>
      </c>
      <c r="P47" s="8"/>
      <c r="Q47" s="8">
        <v>6031137626</v>
      </c>
    </row>
    <row r="48" spans="1:20" ht="21.75" thickBot="1" x14ac:dyDescent="0.25">
      <c r="A48" s="3" t="s">
        <v>99</v>
      </c>
      <c r="C48" s="8">
        <v>9201101</v>
      </c>
      <c r="D48" s="8"/>
      <c r="E48" s="8">
        <v>36777491239</v>
      </c>
      <c r="F48" s="8"/>
      <c r="G48" s="8">
        <v>31472605659</v>
      </c>
      <c r="H48" s="8"/>
      <c r="I48" s="8">
        <v>5304885580</v>
      </c>
      <c r="J48" s="8"/>
      <c r="K48" s="8">
        <v>9201101</v>
      </c>
      <c r="L48" s="8"/>
      <c r="M48" s="8">
        <v>36777491239</v>
      </c>
      <c r="N48" s="8"/>
      <c r="O48" s="8">
        <v>45518406498</v>
      </c>
      <c r="P48" s="8"/>
      <c r="Q48" s="8">
        <v>-8740915259</v>
      </c>
    </row>
    <row r="49" spans="5:17" ht="21.75" thickBot="1" x14ac:dyDescent="0.25">
      <c r="E49" s="18">
        <f>SUM(E8:E48)</f>
        <v>10019978704872</v>
      </c>
      <c r="F49" s="48"/>
      <c r="G49" s="18">
        <f>SUM(G8:G48)</f>
        <v>9069858329438</v>
      </c>
      <c r="H49" s="48"/>
      <c r="I49" s="18">
        <f>SUM(I8:I48)</f>
        <v>950120375434</v>
      </c>
      <c r="J49" s="48"/>
      <c r="K49" s="48" t="s">
        <v>15</v>
      </c>
      <c r="L49" s="48"/>
      <c r="M49" s="18">
        <f>SUM(M8:M48)</f>
        <v>10019978704872</v>
      </c>
      <c r="N49" s="48"/>
      <c r="O49" s="18">
        <f>SUM(O8:O48)</f>
        <v>8950238146525</v>
      </c>
      <c r="P49" s="48"/>
      <c r="Q49" s="18">
        <f>SUM(Q8:Q48)</f>
        <v>1069740558347</v>
      </c>
    </row>
    <row r="50" spans="5:17" ht="19.5" thickTop="1" x14ac:dyDescent="0.2"/>
    <row r="51" spans="5:17" x14ac:dyDescent="0.2">
      <c r="I51" s="19"/>
    </row>
    <row r="52" spans="5:17" x14ac:dyDescent="0.2">
      <c r="I52" s="19"/>
    </row>
    <row r="53" spans="5:17" x14ac:dyDescent="0.2">
      <c r="I53" s="19"/>
    </row>
    <row r="54" spans="5:17" x14ac:dyDescent="0.2">
      <c r="I54" s="19"/>
    </row>
    <row r="55" spans="5:17" x14ac:dyDescent="0.2">
      <c r="I55" s="19"/>
    </row>
    <row r="56" spans="5:17" x14ac:dyDescent="0.2">
      <c r="I56" s="19"/>
    </row>
    <row r="57" spans="5:17" x14ac:dyDescent="0.2">
      <c r="I57" s="19"/>
    </row>
    <row r="58" spans="5:17" x14ac:dyDescent="0.2">
      <c r="I58" s="19"/>
    </row>
    <row r="59" spans="5:17" x14ac:dyDescent="0.2">
      <c r="I59" s="19"/>
    </row>
    <row r="60" spans="5:17" x14ac:dyDescent="0.2">
      <c r="I60" s="19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5"/>
  <sheetViews>
    <sheetView rightToLeft="1" zoomScale="112" zoomScaleNormal="112" workbookViewId="0">
      <selection activeCell="A25" sqref="A1:XFD1048576"/>
    </sheetView>
  </sheetViews>
  <sheetFormatPr defaultRowHeight="22.5" x14ac:dyDescent="0.2"/>
  <cols>
    <col min="1" max="1" width="24.75" style="27" bestFit="1" customWidth="1"/>
    <col min="2" max="2" width="0.875" style="27" customWidth="1"/>
    <col min="3" max="3" width="18" style="27" bestFit="1" customWidth="1"/>
    <col min="4" max="4" width="0.875" style="27" customWidth="1"/>
    <col min="5" max="5" width="20.5" style="27" customWidth="1"/>
    <col min="6" max="6" width="0.875" style="27" customWidth="1"/>
    <col min="7" max="7" width="20.5" style="27" customWidth="1"/>
    <col min="8" max="8" width="0.875" style="27" customWidth="1"/>
    <col min="9" max="9" width="18.875" style="27" bestFit="1" customWidth="1"/>
    <col min="10" max="10" width="0.875" style="27" customWidth="1"/>
    <col min="11" max="11" width="18.25" style="27" bestFit="1" customWidth="1"/>
    <col min="12" max="12" width="0.875" style="27" customWidth="1"/>
    <col min="13" max="13" width="18" style="27" bestFit="1" customWidth="1"/>
    <col min="14" max="16384" width="9" style="27"/>
  </cols>
  <sheetData>
    <row r="2" spans="1:20" ht="24" x14ac:dyDescent="0.2">
      <c r="A2" s="59" t="str">
        <f>+سهام!A2</f>
        <v>صندوق سرمایه‌گذاری بخشی صنایع مفید - اکتان</v>
      </c>
      <c r="B2" s="59" t="s">
        <v>0</v>
      </c>
      <c r="C2" s="59" t="s">
        <v>0</v>
      </c>
      <c r="D2" s="59" t="s">
        <v>0</v>
      </c>
      <c r="E2" s="59" t="s">
        <v>0</v>
      </c>
      <c r="F2" s="59" t="s">
        <v>0</v>
      </c>
      <c r="G2" s="59" t="s">
        <v>0</v>
      </c>
      <c r="H2" s="59" t="s">
        <v>0</v>
      </c>
      <c r="I2" s="59" t="s">
        <v>0</v>
      </c>
      <c r="J2" s="59" t="s">
        <v>0</v>
      </c>
      <c r="K2" s="59" t="s">
        <v>0</v>
      </c>
    </row>
    <row r="3" spans="1:20" ht="24" x14ac:dyDescent="0.2">
      <c r="A3" s="59" t="s">
        <v>1</v>
      </c>
      <c r="B3" s="59" t="s">
        <v>1</v>
      </c>
      <c r="C3" s="59" t="s">
        <v>1</v>
      </c>
      <c r="D3" s="59" t="s">
        <v>1</v>
      </c>
      <c r="E3" s="59" t="s">
        <v>1</v>
      </c>
      <c r="F3" s="59" t="s">
        <v>1</v>
      </c>
      <c r="G3" s="59" t="s">
        <v>1</v>
      </c>
      <c r="H3" s="59" t="s">
        <v>1</v>
      </c>
      <c r="I3" s="59" t="s">
        <v>1</v>
      </c>
      <c r="J3" s="59" t="s">
        <v>1</v>
      </c>
      <c r="K3" s="59" t="s">
        <v>1</v>
      </c>
    </row>
    <row r="4" spans="1:20" ht="24" x14ac:dyDescent="0.2">
      <c r="A4" s="59" t="str">
        <f>+سهام!A4</f>
        <v>برای ماه منتهی به 1404/01/31</v>
      </c>
      <c r="B4" s="59" t="s">
        <v>16</v>
      </c>
      <c r="C4" s="59" t="s">
        <v>16</v>
      </c>
      <c r="D4" s="59" t="s">
        <v>16</v>
      </c>
      <c r="E4" s="59" t="s">
        <v>16</v>
      </c>
      <c r="F4" s="59" t="s">
        <v>16</v>
      </c>
      <c r="G4" s="59" t="s">
        <v>16</v>
      </c>
      <c r="H4" s="59" t="s">
        <v>16</v>
      </c>
      <c r="I4" s="59" t="s">
        <v>16</v>
      </c>
      <c r="J4" s="59" t="s">
        <v>16</v>
      </c>
      <c r="K4" s="59" t="s">
        <v>16</v>
      </c>
    </row>
    <row r="5" spans="1:20" ht="25.5" x14ac:dyDescent="0.2">
      <c r="A5" s="60" t="s">
        <v>17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spans="1:20" ht="24.75" thickBot="1" x14ac:dyDescent="0.25">
      <c r="A6" s="61" t="s">
        <v>18</v>
      </c>
      <c r="C6" s="51" t="s">
        <v>110</v>
      </c>
      <c r="E6" s="61" t="s">
        <v>5</v>
      </c>
      <c r="F6" s="61" t="s">
        <v>5</v>
      </c>
      <c r="G6" s="61" t="s">
        <v>5</v>
      </c>
      <c r="I6" s="61" t="s">
        <v>123</v>
      </c>
      <c r="J6" s="61" t="s">
        <v>4</v>
      </c>
      <c r="K6" s="61" t="s">
        <v>4</v>
      </c>
    </row>
    <row r="7" spans="1:20" ht="24.75" thickBot="1" x14ac:dyDescent="0.25">
      <c r="A7" s="61" t="s">
        <v>18</v>
      </c>
      <c r="C7" s="51" t="s">
        <v>19</v>
      </c>
      <c r="E7" s="51" t="s">
        <v>20</v>
      </c>
      <c r="G7" s="51" t="s">
        <v>21</v>
      </c>
      <c r="I7" s="51" t="s">
        <v>19</v>
      </c>
      <c r="K7" s="51" t="s">
        <v>22</v>
      </c>
    </row>
    <row r="8" spans="1:20" ht="24" x14ac:dyDescent="0.2">
      <c r="A8" s="46" t="s">
        <v>23</v>
      </c>
      <c r="C8" s="16">
        <v>501019774</v>
      </c>
      <c r="D8" s="16"/>
      <c r="E8" s="16">
        <v>4838480947225</v>
      </c>
      <c r="F8" s="16"/>
      <c r="G8" s="16">
        <v>4674807408417</v>
      </c>
      <c r="H8" s="16"/>
      <c r="I8" s="16">
        <f>+C8+E8-G8</f>
        <v>164174558582</v>
      </c>
      <c r="K8" s="47">
        <v>1.6116214636276931E-2</v>
      </c>
      <c r="M8" s="16"/>
      <c r="N8" s="16"/>
    </row>
    <row r="9" spans="1:20" ht="24.75" thickBot="1" x14ac:dyDescent="0.25">
      <c r="A9" s="26" t="s">
        <v>84</v>
      </c>
      <c r="C9" s="16">
        <v>24228036</v>
      </c>
      <c r="E9" s="16">
        <v>603161</v>
      </c>
      <c r="F9" s="16">
        <v>0</v>
      </c>
      <c r="G9" s="16">
        <v>1008000</v>
      </c>
      <c r="I9" s="16">
        <f>+C9+E9-G9</f>
        <v>23823197</v>
      </c>
      <c r="K9" s="47">
        <v>2.3386069040809564E-6</v>
      </c>
      <c r="M9" s="16"/>
      <c r="N9" s="16"/>
    </row>
    <row r="10" spans="1:20" ht="24.75" thickBot="1" x14ac:dyDescent="0.25">
      <c r="A10" s="27" t="s">
        <v>15</v>
      </c>
      <c r="C10" s="28">
        <f>SUM(C8:C9)</f>
        <v>525247810</v>
      </c>
      <c r="D10" s="26"/>
      <c r="E10" s="28">
        <f>SUM(E8:E9)</f>
        <v>4838481550386</v>
      </c>
      <c r="F10" s="26"/>
      <c r="G10" s="28">
        <f>SUM(G8:G9)</f>
        <v>4674808416417</v>
      </c>
      <c r="H10" s="26"/>
      <c r="I10" s="28">
        <f>SUM(I8:I9)</f>
        <v>164198381779</v>
      </c>
      <c r="J10" s="26"/>
      <c r="K10" s="70">
        <f>SUM(K8:K9)</f>
        <v>1.6118553243181011E-2</v>
      </c>
    </row>
    <row r="11" spans="1:20" ht="23.25" thickTop="1" x14ac:dyDescent="0.2">
      <c r="I11" s="16"/>
    </row>
    <row r="12" spans="1:20" x14ac:dyDescent="0.2">
      <c r="C12" s="16"/>
      <c r="I12" s="16"/>
    </row>
    <row r="13" spans="1:20" x14ac:dyDescent="0.2">
      <c r="C13" s="16"/>
      <c r="E13" s="16"/>
      <c r="I13" s="16"/>
    </row>
    <row r="15" spans="1:20" x14ac:dyDescent="0.2">
      <c r="C15" s="16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20"/>
  <sheetViews>
    <sheetView rightToLeft="1" workbookViewId="0">
      <selection activeCell="A25" sqref="A1:XFD1048576"/>
    </sheetView>
  </sheetViews>
  <sheetFormatPr defaultRowHeight="18.75" x14ac:dyDescent="0.45"/>
  <cols>
    <col min="1" max="1" width="20.875" style="38" bestFit="1" customWidth="1"/>
    <col min="2" max="2" width="0.875" style="38" customWidth="1"/>
    <col min="3" max="3" width="20.125" style="38" customWidth="1"/>
    <col min="4" max="4" width="0.875" style="38" customWidth="1"/>
    <col min="5" max="5" width="20.125" style="38" customWidth="1"/>
    <col min="6" max="6" width="0.875" style="38" customWidth="1"/>
    <col min="7" max="7" width="28" style="38" customWidth="1"/>
    <col min="8" max="8" width="0.875" style="38" customWidth="1"/>
    <col min="9" max="9" width="8" style="38" customWidth="1"/>
    <col min="10" max="16384" width="9" style="38"/>
  </cols>
  <sheetData>
    <row r="2" spans="1:7" ht="26.25" x14ac:dyDescent="0.45">
      <c r="A2" s="62" t="str">
        <f>+سپرده!A2</f>
        <v>صندوق سرمایه‌گذاری بخشی صنایع مفید - اکتان</v>
      </c>
      <c r="B2" s="6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</row>
    <row r="3" spans="1:7" ht="26.25" x14ac:dyDescent="0.45">
      <c r="A3" s="62" t="s">
        <v>24</v>
      </c>
      <c r="B3" s="62" t="s">
        <v>24</v>
      </c>
      <c r="C3" s="62" t="s">
        <v>24</v>
      </c>
      <c r="D3" s="62" t="s">
        <v>24</v>
      </c>
      <c r="E3" s="62" t="s">
        <v>24</v>
      </c>
      <c r="F3" s="62" t="s">
        <v>24</v>
      </c>
      <c r="G3" s="62" t="s">
        <v>24</v>
      </c>
    </row>
    <row r="4" spans="1:7" ht="26.25" x14ac:dyDescent="0.45">
      <c r="A4" s="62" t="str">
        <f>+سهام!A4</f>
        <v>برای ماه منتهی به 1404/01/31</v>
      </c>
      <c r="B4" s="62" t="s">
        <v>2</v>
      </c>
      <c r="C4" s="62" t="s">
        <v>2</v>
      </c>
      <c r="D4" s="62" t="s">
        <v>2</v>
      </c>
      <c r="E4" s="62" t="s">
        <v>2</v>
      </c>
      <c r="F4" s="62" t="s">
        <v>2</v>
      </c>
      <c r="G4" s="62" t="s">
        <v>2</v>
      </c>
    </row>
    <row r="6" spans="1:7" ht="27" thickBot="1" x14ac:dyDescent="0.5">
      <c r="A6" s="52" t="s">
        <v>28</v>
      </c>
      <c r="C6" s="52" t="s">
        <v>19</v>
      </c>
      <c r="E6" s="52" t="s">
        <v>45</v>
      </c>
      <c r="G6" s="52" t="s">
        <v>13</v>
      </c>
    </row>
    <row r="7" spans="1:7" ht="21" x14ac:dyDescent="0.55000000000000004">
      <c r="A7" s="39" t="s">
        <v>51</v>
      </c>
      <c r="C7" s="37">
        <f>+'درآمد سرمایه‌گذاری در سهام'!I57</f>
        <v>1069056547779</v>
      </c>
      <c r="D7" s="6"/>
      <c r="E7" s="1">
        <f>+C7/$C$9</f>
        <v>0.99964141319522537</v>
      </c>
      <c r="F7" s="6"/>
      <c r="G7" s="1">
        <v>0.10494406034122634</v>
      </c>
    </row>
    <row r="8" spans="1:7" ht="21.75" thickBot="1" x14ac:dyDescent="0.6">
      <c r="A8" s="39" t="s">
        <v>52</v>
      </c>
      <c r="C8" s="37">
        <f>+'درآمد سپرده بانکی'!E10</f>
        <v>383487085</v>
      </c>
      <c r="D8" s="6"/>
      <c r="E8" s="1">
        <f>+C8/$C$9</f>
        <v>3.5858680477467614E-4</v>
      </c>
      <c r="F8" s="6"/>
      <c r="G8" s="1">
        <v>3.7645054297577302E-5</v>
      </c>
    </row>
    <row r="9" spans="1:7" s="39" customFormat="1" ht="21.75" thickBot="1" x14ac:dyDescent="0.6">
      <c r="A9" s="39" t="s">
        <v>15</v>
      </c>
      <c r="C9" s="12">
        <f>SUM(C7:C8)</f>
        <v>1069440034864</v>
      </c>
      <c r="D9" s="5"/>
      <c r="E9" s="40">
        <f>SUM(E7:E8)</f>
        <v>1</v>
      </c>
      <c r="F9" s="5"/>
      <c r="G9" s="41">
        <f>SUM(G7:G8)</f>
        <v>0.10498170539552393</v>
      </c>
    </row>
    <row r="10" spans="1:7" ht="19.5" thickTop="1" x14ac:dyDescent="0.45"/>
    <row r="11" spans="1:7" x14ac:dyDescent="0.45">
      <c r="C11" s="42"/>
      <c r="E11" s="43"/>
      <c r="G11" s="42"/>
    </row>
    <row r="12" spans="1:7" x14ac:dyDescent="0.45">
      <c r="C12" s="42"/>
      <c r="E12" s="43"/>
      <c r="G12" s="42"/>
    </row>
    <row r="13" spans="1:7" x14ac:dyDescent="0.45">
      <c r="C13" s="44"/>
      <c r="E13" s="43"/>
      <c r="G13" s="45"/>
    </row>
    <row r="14" spans="1:7" x14ac:dyDescent="0.45">
      <c r="C14" s="44"/>
    </row>
    <row r="15" spans="1:7" x14ac:dyDescent="0.45">
      <c r="C15" s="43"/>
      <c r="E15" s="43"/>
    </row>
    <row r="16" spans="1:7" x14ac:dyDescent="0.45">
      <c r="C16" s="43"/>
      <c r="E16" s="43"/>
      <c r="G16" s="72"/>
    </row>
    <row r="17" spans="3:7" x14ac:dyDescent="0.45">
      <c r="C17" s="43"/>
      <c r="E17" s="43"/>
      <c r="G17" s="72"/>
    </row>
    <row r="18" spans="3:7" x14ac:dyDescent="0.45">
      <c r="G18" s="72"/>
    </row>
    <row r="19" spans="3:7" x14ac:dyDescent="0.45">
      <c r="G19" s="43"/>
    </row>
    <row r="20" spans="3:7" x14ac:dyDescent="0.45">
      <c r="G20" s="49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61"/>
  <sheetViews>
    <sheetView rightToLeft="1" topLeftCell="A10" zoomScale="85" zoomScaleNormal="85" workbookViewId="0">
      <selection activeCell="A25" sqref="A1:XFD1048576"/>
    </sheetView>
  </sheetViews>
  <sheetFormatPr defaultRowHeight="18.75" x14ac:dyDescent="0.45"/>
  <cols>
    <col min="1" max="1" width="35.25" style="13" bestFit="1" customWidth="1"/>
    <col min="2" max="2" width="0.875" style="13" customWidth="1"/>
    <col min="3" max="3" width="19.25" style="13" customWidth="1"/>
    <col min="4" max="4" width="0.875" style="13" customWidth="1"/>
    <col min="5" max="5" width="19.25" style="13" customWidth="1"/>
    <col min="6" max="6" width="0.875" style="13" customWidth="1"/>
    <col min="7" max="7" width="19.25" style="13" customWidth="1"/>
    <col min="8" max="8" width="0.875" style="13" customWidth="1"/>
    <col min="9" max="9" width="19.25" style="13" customWidth="1"/>
    <col min="10" max="10" width="0.875" style="13" customWidth="1"/>
    <col min="11" max="11" width="20.125" style="13" customWidth="1"/>
    <col min="12" max="12" width="0.875" style="13" customWidth="1"/>
    <col min="13" max="13" width="19.25" style="13" customWidth="1"/>
    <col min="14" max="14" width="0.875" style="13" customWidth="1"/>
    <col min="15" max="15" width="20.125" style="13" customWidth="1"/>
    <col min="16" max="16" width="0.875" style="13" customWidth="1"/>
    <col min="17" max="17" width="19.25" style="13" customWidth="1"/>
    <col min="18" max="18" width="0.875" style="13" customWidth="1"/>
    <col min="19" max="19" width="20.125" style="13" customWidth="1"/>
    <col min="20" max="20" width="0.875" style="13" customWidth="1"/>
    <col min="21" max="21" width="20.125" style="13" customWidth="1"/>
    <col min="22" max="22" width="0.875" style="13" customWidth="1"/>
    <col min="23" max="23" width="8" style="13" customWidth="1"/>
    <col min="24" max="16384" width="9" style="13"/>
  </cols>
  <sheetData>
    <row r="2" spans="1:21" ht="26.25" x14ac:dyDescent="0.45">
      <c r="A2" s="62" t="str">
        <f>+درآمدها!A2</f>
        <v>صندوق سرمایه‌گذاری بخشی صنایع مفید - اکتان</v>
      </c>
      <c r="B2" s="6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  <c r="H2" s="62" t="s">
        <v>0</v>
      </c>
      <c r="I2" s="62" t="s">
        <v>0</v>
      </c>
      <c r="J2" s="62" t="s">
        <v>0</v>
      </c>
      <c r="K2" s="62" t="s">
        <v>0</v>
      </c>
      <c r="L2" s="62" t="s">
        <v>0</v>
      </c>
      <c r="M2" s="62" t="s">
        <v>0</v>
      </c>
      <c r="N2" s="62" t="s">
        <v>0</v>
      </c>
      <c r="O2" s="62" t="s">
        <v>0</v>
      </c>
      <c r="P2" s="62" t="s">
        <v>0</v>
      </c>
      <c r="Q2" s="62" t="s">
        <v>0</v>
      </c>
      <c r="R2" s="62" t="s">
        <v>0</v>
      </c>
      <c r="S2" s="62" t="s">
        <v>0</v>
      </c>
      <c r="T2" s="62" t="s">
        <v>0</v>
      </c>
      <c r="U2" s="62" t="s">
        <v>0</v>
      </c>
    </row>
    <row r="3" spans="1:21" ht="26.25" x14ac:dyDescent="0.45">
      <c r="A3" s="62" t="s">
        <v>24</v>
      </c>
      <c r="B3" s="62" t="s">
        <v>24</v>
      </c>
      <c r="C3" s="62" t="s">
        <v>24</v>
      </c>
      <c r="D3" s="62" t="s">
        <v>24</v>
      </c>
      <c r="E3" s="62" t="s">
        <v>24</v>
      </c>
      <c r="F3" s="62" t="s">
        <v>24</v>
      </c>
      <c r="G3" s="62" t="s">
        <v>24</v>
      </c>
      <c r="H3" s="62" t="s">
        <v>24</v>
      </c>
      <c r="I3" s="62" t="s">
        <v>24</v>
      </c>
      <c r="J3" s="62" t="s">
        <v>24</v>
      </c>
      <c r="K3" s="62" t="s">
        <v>24</v>
      </c>
      <c r="L3" s="62" t="s">
        <v>24</v>
      </c>
      <c r="M3" s="62" t="s">
        <v>24</v>
      </c>
      <c r="N3" s="62" t="s">
        <v>24</v>
      </c>
      <c r="O3" s="62" t="s">
        <v>24</v>
      </c>
      <c r="P3" s="62" t="s">
        <v>24</v>
      </c>
      <c r="Q3" s="62" t="s">
        <v>24</v>
      </c>
      <c r="R3" s="62" t="s">
        <v>24</v>
      </c>
      <c r="S3" s="62" t="s">
        <v>24</v>
      </c>
      <c r="T3" s="62" t="s">
        <v>24</v>
      </c>
      <c r="U3" s="62" t="s">
        <v>24</v>
      </c>
    </row>
    <row r="4" spans="1:21" ht="26.25" x14ac:dyDescent="0.45">
      <c r="A4" s="62" t="str">
        <f>+سهام!A4</f>
        <v>برای ماه منتهی به 1404/01/31</v>
      </c>
      <c r="B4" s="62" t="s">
        <v>2</v>
      </c>
      <c r="C4" s="62" t="s">
        <v>2</v>
      </c>
      <c r="D4" s="62" t="s">
        <v>2</v>
      </c>
      <c r="E4" s="62" t="s">
        <v>2</v>
      </c>
      <c r="F4" s="62" t="s">
        <v>2</v>
      </c>
      <c r="G4" s="62" t="s">
        <v>2</v>
      </c>
      <c r="H4" s="62" t="s">
        <v>2</v>
      </c>
      <c r="I4" s="62" t="s">
        <v>2</v>
      </c>
      <c r="J4" s="62" t="s">
        <v>2</v>
      </c>
      <c r="K4" s="62" t="s">
        <v>2</v>
      </c>
      <c r="L4" s="62" t="s">
        <v>2</v>
      </c>
      <c r="M4" s="62" t="s">
        <v>2</v>
      </c>
      <c r="N4" s="62" t="s">
        <v>2</v>
      </c>
      <c r="O4" s="62" t="s">
        <v>2</v>
      </c>
      <c r="P4" s="62" t="s">
        <v>2</v>
      </c>
      <c r="Q4" s="62" t="s">
        <v>2</v>
      </c>
      <c r="R4" s="62" t="s">
        <v>2</v>
      </c>
      <c r="S4" s="62" t="s">
        <v>2</v>
      </c>
      <c r="T4" s="62" t="s">
        <v>2</v>
      </c>
      <c r="U4" s="62" t="s">
        <v>2</v>
      </c>
    </row>
    <row r="6" spans="1:21" ht="27" thickBot="1" x14ac:dyDescent="0.5">
      <c r="A6" s="63" t="s">
        <v>3</v>
      </c>
      <c r="C6" s="63" t="s">
        <v>26</v>
      </c>
      <c r="D6" s="63" t="s">
        <v>26</v>
      </c>
      <c r="E6" s="63" t="s">
        <v>26</v>
      </c>
      <c r="F6" s="63" t="s">
        <v>26</v>
      </c>
      <c r="G6" s="63" t="s">
        <v>26</v>
      </c>
      <c r="H6" s="63" t="s">
        <v>26</v>
      </c>
      <c r="I6" s="63" t="s">
        <v>26</v>
      </c>
      <c r="J6" s="63" t="s">
        <v>26</v>
      </c>
      <c r="K6" s="63" t="s">
        <v>26</v>
      </c>
      <c r="M6" s="63" t="s">
        <v>27</v>
      </c>
      <c r="N6" s="63" t="s">
        <v>27</v>
      </c>
      <c r="O6" s="63" t="s">
        <v>27</v>
      </c>
      <c r="P6" s="63" t="s">
        <v>27</v>
      </c>
      <c r="Q6" s="63" t="s">
        <v>27</v>
      </c>
      <c r="R6" s="63" t="s">
        <v>27</v>
      </c>
      <c r="S6" s="63" t="s">
        <v>27</v>
      </c>
      <c r="T6" s="63" t="s">
        <v>27</v>
      </c>
      <c r="U6" s="63" t="s">
        <v>27</v>
      </c>
    </row>
    <row r="7" spans="1:21" ht="27" thickBot="1" x14ac:dyDescent="0.5">
      <c r="A7" s="63" t="s">
        <v>3</v>
      </c>
      <c r="C7" s="52" t="s">
        <v>42</v>
      </c>
      <c r="E7" s="52" t="s">
        <v>43</v>
      </c>
      <c r="G7" s="52" t="s">
        <v>44</v>
      </c>
      <c r="I7" s="52" t="s">
        <v>19</v>
      </c>
      <c r="K7" s="52" t="s">
        <v>45</v>
      </c>
      <c r="M7" s="52" t="s">
        <v>42</v>
      </c>
      <c r="O7" s="52" t="s">
        <v>43</v>
      </c>
      <c r="Q7" s="52" t="s">
        <v>44</v>
      </c>
      <c r="S7" s="52" t="s">
        <v>19</v>
      </c>
      <c r="U7" s="52" t="s">
        <v>45</v>
      </c>
    </row>
    <row r="8" spans="1:21" ht="21" x14ac:dyDescent="0.55000000000000004">
      <c r="A8" s="34" t="s">
        <v>76</v>
      </c>
      <c r="C8" s="37">
        <v>0</v>
      </c>
      <c r="D8" s="37"/>
      <c r="E8" s="37">
        <v>53670224301</v>
      </c>
      <c r="F8" s="37"/>
      <c r="G8" s="37">
        <v>-519240632</v>
      </c>
      <c r="H8" s="37"/>
      <c r="I8" s="37">
        <v>53150983669</v>
      </c>
      <c r="J8" s="6"/>
      <c r="K8" s="1">
        <f>+I8/$I$57</f>
        <v>4.9717654112331949E-2</v>
      </c>
      <c r="L8" s="6"/>
      <c r="M8" s="37">
        <v>82510153200</v>
      </c>
      <c r="N8" s="37"/>
      <c r="O8" s="37">
        <v>26739443092</v>
      </c>
      <c r="P8" s="37"/>
      <c r="Q8" s="37">
        <v>-4986502213</v>
      </c>
      <c r="R8" s="37"/>
      <c r="S8" s="37">
        <v>104263094079</v>
      </c>
      <c r="T8" s="6"/>
      <c r="U8" s="1">
        <f>+S8/$S$57</f>
        <v>7.2664240939020436E-2</v>
      </c>
    </row>
    <row r="9" spans="1:21" ht="21" x14ac:dyDescent="0.55000000000000004">
      <c r="A9" s="34" t="s">
        <v>73</v>
      </c>
      <c r="C9" s="37">
        <v>0</v>
      </c>
      <c r="D9" s="37"/>
      <c r="E9" s="37">
        <v>8491165006</v>
      </c>
      <c r="F9" s="37"/>
      <c r="G9" s="37">
        <v>0</v>
      </c>
      <c r="H9" s="37"/>
      <c r="I9" s="37">
        <v>8491165006</v>
      </c>
      <c r="J9" s="6"/>
      <c r="K9" s="1">
        <f t="shared" ref="K9:K56" si="0">+I9/$I$57</f>
        <v>7.9426715299959327E-3</v>
      </c>
      <c r="L9" s="6"/>
      <c r="M9" s="37">
        <v>0</v>
      </c>
      <c r="N9" s="37"/>
      <c r="O9" s="37">
        <v>6031137626</v>
      </c>
      <c r="P9" s="37"/>
      <c r="Q9" s="37">
        <v>0</v>
      </c>
      <c r="R9" s="37"/>
      <c r="S9" s="37">
        <v>6031137626</v>
      </c>
      <c r="T9" s="6"/>
      <c r="U9" s="1">
        <f t="shared" ref="U9:U56" si="1">+S9/$S$57</f>
        <v>4.2032901619051873E-3</v>
      </c>
    </row>
    <row r="10" spans="1:21" s="5" customFormat="1" ht="21" x14ac:dyDescent="0.55000000000000004">
      <c r="A10" s="34" t="s">
        <v>79</v>
      </c>
      <c r="C10" s="37">
        <v>0</v>
      </c>
      <c r="D10" s="10"/>
      <c r="E10" s="37">
        <v>23899439634</v>
      </c>
      <c r="F10" s="10"/>
      <c r="G10" s="37">
        <v>0</v>
      </c>
      <c r="H10" s="10"/>
      <c r="I10" s="37">
        <v>23899439634</v>
      </c>
      <c r="K10" s="1">
        <f t="shared" si="0"/>
        <v>2.2355636550425578E-2</v>
      </c>
      <c r="M10" s="37">
        <v>0</v>
      </c>
      <c r="N10" s="10"/>
      <c r="O10" s="37">
        <v>6397262840</v>
      </c>
      <c r="P10" s="10"/>
      <c r="Q10" s="37">
        <v>0</v>
      </c>
      <c r="R10" s="10"/>
      <c r="S10" s="37">
        <v>6397262840</v>
      </c>
      <c r="U10" s="1">
        <f t="shared" si="1"/>
        <v>4.4584543789174744E-3</v>
      </c>
    </row>
    <row r="11" spans="1:21" ht="21" x14ac:dyDescent="0.55000000000000004">
      <c r="A11" s="34" t="s">
        <v>67</v>
      </c>
      <c r="C11" s="37">
        <v>0</v>
      </c>
      <c r="D11" s="37"/>
      <c r="E11" s="37">
        <v>23820288560</v>
      </c>
      <c r="F11" s="37"/>
      <c r="G11" s="37">
        <v>0</v>
      </c>
      <c r="H11" s="37"/>
      <c r="I11" s="37">
        <v>23820288560</v>
      </c>
      <c r="J11" s="6"/>
      <c r="K11" s="1">
        <f t="shared" si="0"/>
        <v>2.2281598302248306E-2</v>
      </c>
      <c r="L11" s="6"/>
      <c r="M11" s="37">
        <v>0</v>
      </c>
      <c r="N11" s="37"/>
      <c r="O11" s="37">
        <v>13293885517</v>
      </c>
      <c r="P11" s="37"/>
      <c r="Q11" s="37">
        <v>-12433</v>
      </c>
      <c r="R11" s="37"/>
      <c r="S11" s="37">
        <v>13293873084</v>
      </c>
      <c r="T11" s="6"/>
      <c r="U11" s="1">
        <f t="shared" si="1"/>
        <v>9.2649197237193621E-3</v>
      </c>
    </row>
    <row r="12" spans="1:21" ht="21" x14ac:dyDescent="0.55000000000000004">
      <c r="A12" s="34" t="s">
        <v>83</v>
      </c>
      <c r="C12" s="37">
        <v>0</v>
      </c>
      <c r="D12" s="37"/>
      <c r="E12" s="37">
        <v>2095457400</v>
      </c>
      <c r="F12" s="37"/>
      <c r="G12" s="37">
        <v>0</v>
      </c>
      <c r="H12" s="37"/>
      <c r="I12" s="37">
        <v>2095457400</v>
      </c>
      <c r="J12" s="6"/>
      <c r="K12" s="1">
        <f t="shared" si="0"/>
        <v>1.9600996826158366E-3</v>
      </c>
      <c r="L12" s="6"/>
      <c r="M12" s="37">
        <v>0</v>
      </c>
      <c r="N12" s="37"/>
      <c r="O12" s="37">
        <v>582087431</v>
      </c>
      <c r="P12" s="37"/>
      <c r="Q12" s="37">
        <v>0</v>
      </c>
      <c r="R12" s="37"/>
      <c r="S12" s="37">
        <v>582087431</v>
      </c>
      <c r="T12" s="6"/>
      <c r="U12" s="1">
        <f t="shared" si="1"/>
        <v>4.0567510208081009E-4</v>
      </c>
    </row>
    <row r="13" spans="1:21" ht="21" x14ac:dyDescent="0.55000000000000004">
      <c r="A13" s="34" t="s">
        <v>65</v>
      </c>
      <c r="C13" s="37">
        <v>0</v>
      </c>
      <c r="D13" s="37"/>
      <c r="E13" s="37">
        <v>11398892284</v>
      </c>
      <c r="F13" s="37"/>
      <c r="G13" s="37">
        <v>88338451</v>
      </c>
      <c r="H13" s="37"/>
      <c r="I13" s="37">
        <v>11487230735</v>
      </c>
      <c r="J13" s="6"/>
      <c r="K13" s="1">
        <f t="shared" si="0"/>
        <v>1.0745204038893076E-2</v>
      </c>
      <c r="L13" s="6"/>
      <c r="M13" s="37">
        <v>0</v>
      </c>
      <c r="N13" s="37"/>
      <c r="O13" s="37">
        <v>14079084348</v>
      </c>
      <c r="P13" s="37"/>
      <c r="Q13" s="37">
        <v>41345819</v>
      </c>
      <c r="R13" s="37"/>
      <c r="S13" s="37">
        <v>14120430167</v>
      </c>
      <c r="T13" s="6"/>
      <c r="U13" s="1">
        <f t="shared" si="1"/>
        <v>9.8409734420509681E-3</v>
      </c>
    </row>
    <row r="14" spans="1:21" ht="21" x14ac:dyDescent="0.55000000000000004">
      <c r="A14" s="34" t="s">
        <v>55</v>
      </c>
      <c r="C14" s="37">
        <v>0</v>
      </c>
      <c r="D14" s="37"/>
      <c r="E14" s="37">
        <v>13132102380</v>
      </c>
      <c r="F14" s="37"/>
      <c r="G14" s="37">
        <v>0</v>
      </c>
      <c r="H14" s="37"/>
      <c r="I14" s="37">
        <v>13132102380</v>
      </c>
      <c r="J14" s="6"/>
      <c r="K14" s="1">
        <f t="shared" si="0"/>
        <v>1.2283823907427884E-2</v>
      </c>
      <c r="L14" s="6"/>
      <c r="M14" s="37">
        <v>0</v>
      </c>
      <c r="N14" s="37"/>
      <c r="O14" s="37">
        <v>2358320313</v>
      </c>
      <c r="P14" s="37"/>
      <c r="Q14" s="37">
        <v>-11151</v>
      </c>
      <c r="R14" s="37"/>
      <c r="S14" s="37">
        <v>2358309162</v>
      </c>
      <c r="T14" s="6"/>
      <c r="U14" s="1">
        <f t="shared" si="1"/>
        <v>1.6435800862232665E-3</v>
      </c>
    </row>
    <row r="15" spans="1:21" ht="21" x14ac:dyDescent="0.55000000000000004">
      <c r="A15" s="34" t="s">
        <v>71</v>
      </c>
      <c r="C15" s="37">
        <v>0</v>
      </c>
      <c r="D15" s="37"/>
      <c r="E15" s="37">
        <v>-121536170534</v>
      </c>
      <c r="F15" s="37"/>
      <c r="G15" s="37">
        <v>38250132291</v>
      </c>
      <c r="H15" s="37"/>
      <c r="I15" s="37">
        <v>-83286038243</v>
      </c>
      <c r="J15" s="6"/>
      <c r="K15" s="1">
        <f t="shared" si="0"/>
        <v>-7.79061111557003E-2</v>
      </c>
      <c r="L15" s="6"/>
      <c r="M15" s="37">
        <v>0</v>
      </c>
      <c r="N15" s="37"/>
      <c r="O15" s="37">
        <v>83078897714</v>
      </c>
      <c r="P15" s="37"/>
      <c r="Q15" s="37">
        <v>67413567277</v>
      </c>
      <c r="R15" s="37"/>
      <c r="S15" s="37">
        <v>150492464991</v>
      </c>
      <c r="T15" s="6"/>
      <c r="U15" s="1">
        <f t="shared" si="1"/>
        <v>0.10488294858511842</v>
      </c>
    </row>
    <row r="16" spans="1:21" ht="21" x14ac:dyDescent="0.55000000000000004">
      <c r="A16" s="34" t="s">
        <v>75</v>
      </c>
      <c r="C16" s="37">
        <v>0</v>
      </c>
      <c r="D16" s="37"/>
      <c r="E16" s="37">
        <v>-554981029</v>
      </c>
      <c r="F16" s="37"/>
      <c r="G16" s="37">
        <v>0</v>
      </c>
      <c r="H16" s="37"/>
      <c r="I16" s="37">
        <v>-554981029</v>
      </c>
      <c r="J16" s="6"/>
      <c r="K16" s="1">
        <f t="shared" si="0"/>
        <v>-5.1913159332215989E-4</v>
      </c>
      <c r="L16" s="6"/>
      <c r="M16" s="37">
        <v>0</v>
      </c>
      <c r="N16" s="37"/>
      <c r="O16" s="37">
        <v>-13672714455</v>
      </c>
      <c r="P16" s="37"/>
      <c r="Q16" s="37">
        <v>0</v>
      </c>
      <c r="R16" s="37"/>
      <c r="S16" s="37">
        <v>-13672714455</v>
      </c>
      <c r="T16" s="6"/>
      <c r="U16" s="1">
        <f t="shared" si="1"/>
        <v>-9.528946231882978E-3</v>
      </c>
    </row>
    <row r="17" spans="1:21" ht="21" x14ac:dyDescent="0.55000000000000004">
      <c r="A17" s="34" t="s">
        <v>53</v>
      </c>
      <c r="C17" s="37">
        <v>0</v>
      </c>
      <c r="D17" s="37"/>
      <c r="E17" s="37">
        <v>0</v>
      </c>
      <c r="F17" s="37"/>
      <c r="G17" s="37">
        <v>-40825267</v>
      </c>
      <c r="H17" s="37"/>
      <c r="I17" s="37">
        <v>-40825267</v>
      </c>
      <c r="J17" s="6"/>
      <c r="K17" s="1">
        <f t="shared" si="0"/>
        <v>-3.818812679723615E-5</v>
      </c>
      <c r="L17" s="6"/>
      <c r="M17" s="37">
        <v>0</v>
      </c>
      <c r="N17" s="37"/>
      <c r="O17" s="37">
        <v>0</v>
      </c>
      <c r="P17" s="37"/>
      <c r="Q17" s="37">
        <v>884933518</v>
      </c>
      <c r="R17" s="37"/>
      <c r="S17" s="37">
        <v>884933518</v>
      </c>
      <c r="T17" s="6"/>
      <c r="U17" s="1">
        <f t="shared" si="1"/>
        <v>6.1673809831736491E-4</v>
      </c>
    </row>
    <row r="18" spans="1:21" ht="21" x14ac:dyDescent="0.55000000000000004">
      <c r="A18" s="34" t="s">
        <v>81</v>
      </c>
      <c r="C18" s="37">
        <v>0</v>
      </c>
      <c r="D18" s="37"/>
      <c r="E18" s="37">
        <v>337977000</v>
      </c>
      <c r="F18" s="37"/>
      <c r="G18" s="37">
        <v>0</v>
      </c>
      <c r="H18" s="37"/>
      <c r="I18" s="37">
        <v>337977000</v>
      </c>
      <c r="J18" s="6"/>
      <c r="K18" s="1">
        <f t="shared" si="0"/>
        <v>3.1614511009932852E-4</v>
      </c>
      <c r="L18" s="6"/>
      <c r="M18" s="37">
        <v>0</v>
      </c>
      <c r="N18" s="37"/>
      <c r="O18" s="37">
        <v>-765418503</v>
      </c>
      <c r="P18" s="37"/>
      <c r="Q18" s="37">
        <v>280819184</v>
      </c>
      <c r="R18" s="37"/>
      <c r="S18" s="37">
        <v>-484599319</v>
      </c>
      <c r="T18" s="6"/>
      <c r="U18" s="1">
        <f t="shared" si="1"/>
        <v>-3.3773255997966402E-4</v>
      </c>
    </row>
    <row r="19" spans="1:21" ht="21" x14ac:dyDescent="0.55000000000000004">
      <c r="A19" s="34" t="s">
        <v>80</v>
      </c>
      <c r="C19" s="37">
        <v>0</v>
      </c>
      <c r="D19" s="37"/>
      <c r="E19" s="37">
        <v>11567283620</v>
      </c>
      <c r="F19" s="37"/>
      <c r="G19" s="37">
        <v>0</v>
      </c>
      <c r="H19" s="37"/>
      <c r="I19" s="37">
        <v>11567283620</v>
      </c>
      <c r="J19" s="6"/>
      <c r="K19" s="1">
        <f t="shared" si="0"/>
        <v>1.0820085844880152E-2</v>
      </c>
      <c r="L19" s="6"/>
      <c r="M19" s="37">
        <v>0</v>
      </c>
      <c r="N19" s="37"/>
      <c r="O19" s="37">
        <v>-9638308829</v>
      </c>
      <c r="P19" s="37"/>
      <c r="Q19" s="37">
        <v>-624182752</v>
      </c>
      <c r="R19" s="37"/>
      <c r="S19" s="37">
        <v>-10262491581</v>
      </c>
      <c r="T19" s="6"/>
      <c r="U19" s="1">
        <f t="shared" si="1"/>
        <v>-7.1522542800372358E-3</v>
      </c>
    </row>
    <row r="20" spans="1:21" ht="21" x14ac:dyDescent="0.55000000000000004">
      <c r="A20" s="34" t="s">
        <v>69</v>
      </c>
      <c r="C20" s="37">
        <v>0</v>
      </c>
      <c r="D20" s="37"/>
      <c r="E20" s="37">
        <v>63985049012</v>
      </c>
      <c r="F20" s="37"/>
      <c r="G20" s="37">
        <v>0</v>
      </c>
      <c r="H20" s="37"/>
      <c r="I20" s="37">
        <v>63985049012</v>
      </c>
      <c r="J20" s="6"/>
      <c r="K20" s="1">
        <f t="shared" si="0"/>
        <v>5.9851884490985101E-2</v>
      </c>
      <c r="L20" s="6"/>
      <c r="M20" s="37">
        <v>0</v>
      </c>
      <c r="N20" s="37"/>
      <c r="O20" s="37">
        <v>51973975138</v>
      </c>
      <c r="P20" s="37"/>
      <c r="Q20" s="37">
        <v>-376579543</v>
      </c>
      <c r="R20" s="37"/>
      <c r="S20" s="37">
        <v>51597395595</v>
      </c>
      <c r="T20" s="6"/>
      <c r="U20" s="1">
        <f t="shared" si="1"/>
        <v>3.5959853469341732E-2</v>
      </c>
    </row>
    <row r="21" spans="1:21" ht="21" x14ac:dyDescent="0.55000000000000004">
      <c r="A21" s="34" t="s">
        <v>70</v>
      </c>
      <c r="C21" s="37">
        <v>0</v>
      </c>
      <c r="D21" s="37"/>
      <c r="E21" s="37">
        <v>43293224611</v>
      </c>
      <c r="F21" s="37"/>
      <c r="G21" s="37">
        <v>0</v>
      </c>
      <c r="H21" s="37"/>
      <c r="I21" s="37">
        <v>43293224611</v>
      </c>
      <c r="J21" s="6"/>
      <c r="K21" s="1">
        <f t="shared" si="0"/>
        <v>4.0496664747008089E-2</v>
      </c>
      <c r="L21" s="6"/>
      <c r="M21" s="37">
        <v>33088482180</v>
      </c>
      <c r="N21" s="37"/>
      <c r="O21" s="37">
        <v>5584490183</v>
      </c>
      <c r="P21" s="37"/>
      <c r="Q21" s="37">
        <v>67203723</v>
      </c>
      <c r="R21" s="37"/>
      <c r="S21" s="37">
        <v>38740176086</v>
      </c>
      <c r="T21" s="6"/>
      <c r="U21" s="1">
        <f t="shared" si="1"/>
        <v>2.6999251403379998E-2</v>
      </c>
    </row>
    <row r="22" spans="1:21" ht="21" x14ac:dyDescent="0.55000000000000004">
      <c r="A22" s="34" t="s">
        <v>118</v>
      </c>
      <c r="C22" s="37">
        <v>0</v>
      </c>
      <c r="D22" s="37"/>
      <c r="E22" s="37">
        <v>61428795039</v>
      </c>
      <c r="F22" s="37"/>
      <c r="G22" s="37">
        <v>0</v>
      </c>
      <c r="H22" s="37"/>
      <c r="I22" s="37">
        <v>61428795039</v>
      </c>
      <c r="J22" s="6"/>
      <c r="K22" s="1">
        <f t="shared" si="0"/>
        <v>5.7460753752100704E-2</v>
      </c>
      <c r="L22" s="6"/>
      <c r="M22" s="37">
        <v>0</v>
      </c>
      <c r="N22" s="37"/>
      <c r="O22" s="37">
        <v>66551724924</v>
      </c>
      <c r="P22" s="37"/>
      <c r="Q22" s="37">
        <v>0</v>
      </c>
      <c r="R22" s="37"/>
      <c r="S22" s="37">
        <v>66551724924</v>
      </c>
      <c r="T22" s="6"/>
      <c r="U22" s="1">
        <f t="shared" si="1"/>
        <v>4.6381997556304719E-2</v>
      </c>
    </row>
    <row r="23" spans="1:21" ht="21" x14ac:dyDescent="0.55000000000000004">
      <c r="A23" s="34" t="s">
        <v>54</v>
      </c>
      <c r="C23" s="37">
        <v>0</v>
      </c>
      <c r="D23" s="37"/>
      <c r="E23" s="37">
        <v>0</v>
      </c>
      <c r="F23" s="37"/>
      <c r="G23" s="37">
        <v>0</v>
      </c>
      <c r="H23" s="37"/>
      <c r="I23" s="37">
        <v>0</v>
      </c>
      <c r="J23" s="6"/>
      <c r="K23" s="1">
        <f t="shared" si="0"/>
        <v>0</v>
      </c>
      <c r="L23" s="6"/>
      <c r="M23" s="37">
        <v>0</v>
      </c>
      <c r="N23" s="37"/>
      <c r="O23" s="37">
        <v>0</v>
      </c>
      <c r="P23" s="37"/>
      <c r="Q23" s="37">
        <v>423731001</v>
      </c>
      <c r="R23" s="37"/>
      <c r="S23" s="37">
        <v>423731001</v>
      </c>
      <c r="T23" s="6"/>
      <c r="U23" s="1">
        <f t="shared" si="1"/>
        <v>2.953115080842191E-4</v>
      </c>
    </row>
    <row r="24" spans="1:21" ht="21" x14ac:dyDescent="0.55000000000000004">
      <c r="A24" s="34" t="s">
        <v>125</v>
      </c>
      <c r="C24" s="37">
        <v>0</v>
      </c>
      <c r="D24" s="37"/>
      <c r="E24" s="37">
        <v>41746946820</v>
      </c>
      <c r="F24" s="37"/>
      <c r="G24" s="37">
        <v>5258909158</v>
      </c>
      <c r="H24" s="37"/>
      <c r="I24" s="37">
        <v>47005855978</v>
      </c>
      <c r="J24" s="6"/>
      <c r="K24" s="1">
        <f t="shared" si="0"/>
        <v>4.3969475773434255E-2</v>
      </c>
      <c r="L24" s="6"/>
      <c r="M24" s="37">
        <v>0</v>
      </c>
      <c r="N24" s="37"/>
      <c r="O24" s="37">
        <v>62530101266</v>
      </c>
      <c r="P24" s="37"/>
      <c r="Q24" s="37">
        <v>5258909158</v>
      </c>
      <c r="R24" s="37"/>
      <c r="S24" s="37">
        <v>67789010424</v>
      </c>
      <c r="T24" s="6"/>
      <c r="U24" s="1">
        <f t="shared" si="1"/>
        <v>4.7244300871552916E-2</v>
      </c>
    </row>
    <row r="25" spans="1:21" ht="21" x14ac:dyDescent="0.55000000000000004">
      <c r="A25" s="34" t="s">
        <v>64</v>
      </c>
      <c r="C25" s="37">
        <v>0</v>
      </c>
      <c r="D25" s="37"/>
      <c r="E25" s="37">
        <v>37673517688</v>
      </c>
      <c r="F25" s="37"/>
      <c r="G25" s="37">
        <v>5663009253</v>
      </c>
      <c r="H25" s="37"/>
      <c r="I25" s="37">
        <v>43336526941</v>
      </c>
      <c r="J25" s="6"/>
      <c r="K25" s="1">
        <f t="shared" si="0"/>
        <v>4.053716992897434E-2</v>
      </c>
      <c r="L25" s="6"/>
      <c r="M25" s="37">
        <v>0</v>
      </c>
      <c r="N25" s="37"/>
      <c r="O25" s="37">
        <v>48373690367</v>
      </c>
      <c r="P25" s="37"/>
      <c r="Q25" s="37">
        <v>6366032130</v>
      </c>
      <c r="R25" s="37"/>
      <c r="S25" s="37">
        <v>54739722497</v>
      </c>
      <c r="T25" s="6"/>
      <c r="U25" s="1">
        <f t="shared" si="1"/>
        <v>3.8149840263164335E-2</v>
      </c>
    </row>
    <row r="26" spans="1:21" ht="21" x14ac:dyDescent="0.55000000000000004">
      <c r="A26" s="34" t="s">
        <v>61</v>
      </c>
      <c r="C26" s="37">
        <v>0</v>
      </c>
      <c r="D26" s="37"/>
      <c r="E26" s="37">
        <v>-1025859600</v>
      </c>
      <c r="F26" s="37"/>
      <c r="G26" s="37">
        <v>0</v>
      </c>
      <c r="H26" s="37"/>
      <c r="I26" s="37">
        <v>-1025859600</v>
      </c>
      <c r="J26" s="6"/>
      <c r="K26" s="1">
        <f t="shared" si="0"/>
        <v>-9.5959339300737362E-4</v>
      </c>
      <c r="L26" s="6"/>
      <c r="M26" s="37">
        <v>0</v>
      </c>
      <c r="N26" s="37"/>
      <c r="O26" s="37">
        <v>-16550863080</v>
      </c>
      <c r="P26" s="37"/>
      <c r="Q26" s="37">
        <v>0</v>
      </c>
      <c r="R26" s="37"/>
      <c r="S26" s="37">
        <v>-16550863080</v>
      </c>
      <c r="T26" s="6"/>
      <c r="U26" s="1">
        <f t="shared" si="1"/>
        <v>-1.1534818846663106E-2</v>
      </c>
    </row>
    <row r="27" spans="1:21" ht="21" x14ac:dyDescent="0.55000000000000004">
      <c r="A27" s="34" t="s">
        <v>82</v>
      </c>
      <c r="C27" s="37">
        <v>0</v>
      </c>
      <c r="D27" s="37"/>
      <c r="E27" s="37">
        <v>35668806527</v>
      </c>
      <c r="F27" s="37"/>
      <c r="G27" s="37">
        <v>0</v>
      </c>
      <c r="H27" s="37"/>
      <c r="I27" s="37">
        <v>35668806527</v>
      </c>
      <c r="J27" s="6"/>
      <c r="K27" s="1">
        <f t="shared" si="0"/>
        <v>3.3364751940487256E-2</v>
      </c>
      <c r="L27" s="6"/>
      <c r="M27" s="37">
        <v>0</v>
      </c>
      <c r="N27" s="37"/>
      <c r="O27" s="37">
        <v>-13047281644</v>
      </c>
      <c r="P27" s="37"/>
      <c r="Q27" s="37">
        <v>0</v>
      </c>
      <c r="R27" s="37"/>
      <c r="S27" s="37">
        <v>-13047281644</v>
      </c>
      <c r="T27" s="6"/>
      <c r="U27" s="1">
        <f t="shared" si="1"/>
        <v>-9.0930623664450504E-3</v>
      </c>
    </row>
    <row r="28" spans="1:21" ht="21" x14ac:dyDescent="0.55000000000000004">
      <c r="A28" s="34" t="s">
        <v>72</v>
      </c>
      <c r="C28" s="37">
        <v>0</v>
      </c>
      <c r="D28" s="37"/>
      <c r="E28" s="37">
        <v>179584103981</v>
      </c>
      <c r="F28" s="37"/>
      <c r="G28" s="37">
        <v>4466048165</v>
      </c>
      <c r="H28" s="37"/>
      <c r="I28" s="37">
        <v>184050152146</v>
      </c>
      <c r="J28" s="6"/>
      <c r="K28" s="1">
        <f t="shared" si="0"/>
        <v>0.17216128793969807</v>
      </c>
      <c r="L28" s="6"/>
      <c r="M28" s="37">
        <v>0</v>
      </c>
      <c r="N28" s="37"/>
      <c r="O28" s="37">
        <v>195504652203</v>
      </c>
      <c r="P28" s="37"/>
      <c r="Q28" s="37">
        <v>30234854801</v>
      </c>
      <c r="R28" s="37"/>
      <c r="S28" s="37">
        <v>225739507004</v>
      </c>
      <c r="T28" s="6"/>
      <c r="U28" s="1">
        <f t="shared" si="1"/>
        <v>0.15732498705597278</v>
      </c>
    </row>
    <row r="29" spans="1:21" ht="21" x14ac:dyDescent="0.55000000000000004">
      <c r="A29" s="34" t="s">
        <v>68</v>
      </c>
      <c r="C29" s="37">
        <v>0</v>
      </c>
      <c r="D29" s="37"/>
      <c r="E29" s="37">
        <v>23710471878</v>
      </c>
      <c r="F29" s="37"/>
      <c r="G29" s="37">
        <v>0</v>
      </c>
      <c r="H29" s="37"/>
      <c r="I29" s="37">
        <v>23710471878</v>
      </c>
      <c r="J29" s="6"/>
      <c r="K29" s="1">
        <f t="shared" si="0"/>
        <v>2.2178875315117131E-2</v>
      </c>
      <c r="L29" s="6"/>
      <c r="M29" s="37">
        <v>0</v>
      </c>
      <c r="N29" s="37"/>
      <c r="O29" s="37">
        <v>751703872</v>
      </c>
      <c r="P29" s="37"/>
      <c r="Q29" s="37">
        <v>-4094913201</v>
      </c>
      <c r="R29" s="37"/>
      <c r="S29" s="37">
        <v>-3343209329</v>
      </c>
      <c r="T29" s="6"/>
      <c r="U29" s="1">
        <f t="shared" si="1"/>
        <v>-2.3299880973028458E-3</v>
      </c>
    </row>
    <row r="30" spans="1:21" ht="21" x14ac:dyDescent="0.55000000000000004">
      <c r="A30" s="34" t="s">
        <v>78</v>
      </c>
      <c r="C30" s="37">
        <v>0</v>
      </c>
      <c r="D30" s="37"/>
      <c r="E30" s="37">
        <v>0</v>
      </c>
      <c r="F30" s="37"/>
      <c r="G30" s="37">
        <v>0</v>
      </c>
      <c r="H30" s="37"/>
      <c r="I30" s="37">
        <v>0</v>
      </c>
      <c r="J30" s="6"/>
      <c r="K30" s="1">
        <f t="shared" si="0"/>
        <v>0</v>
      </c>
      <c r="L30" s="6"/>
      <c r="M30" s="37">
        <v>0</v>
      </c>
      <c r="N30" s="37"/>
      <c r="O30" s="37">
        <v>0</v>
      </c>
      <c r="P30" s="37"/>
      <c r="Q30" s="37">
        <v>-13819148</v>
      </c>
      <c r="R30" s="37"/>
      <c r="S30" s="37">
        <v>-13819148</v>
      </c>
      <c r="T30" s="6"/>
      <c r="U30" s="1">
        <f t="shared" si="1"/>
        <v>-9.6310003910217095E-6</v>
      </c>
    </row>
    <row r="31" spans="1:21" ht="21" x14ac:dyDescent="0.55000000000000004">
      <c r="A31" s="34" t="s">
        <v>113</v>
      </c>
      <c r="C31" s="37">
        <v>0</v>
      </c>
      <c r="D31" s="37"/>
      <c r="E31" s="37">
        <v>532058073</v>
      </c>
      <c r="F31" s="37"/>
      <c r="G31" s="37">
        <v>981350718</v>
      </c>
      <c r="H31" s="37"/>
      <c r="I31" s="37">
        <v>1513408791</v>
      </c>
      <c r="J31" s="6"/>
      <c r="K31" s="1">
        <f t="shared" si="0"/>
        <v>1.4156489608937492E-3</v>
      </c>
      <c r="L31" s="6"/>
      <c r="M31" s="37">
        <v>0</v>
      </c>
      <c r="N31" s="37"/>
      <c r="O31" s="37">
        <v>1561933158</v>
      </c>
      <c r="P31" s="37"/>
      <c r="Q31" s="37">
        <v>981350718</v>
      </c>
      <c r="R31" s="37"/>
      <c r="S31" s="37">
        <v>2543283876</v>
      </c>
      <c r="T31" s="6"/>
      <c r="U31" s="1">
        <f t="shared" si="1"/>
        <v>1.7724948024462296E-3</v>
      </c>
    </row>
    <row r="32" spans="1:21" ht="21" x14ac:dyDescent="0.45">
      <c r="A32" s="3" t="s">
        <v>63</v>
      </c>
      <c r="C32" s="13">
        <v>0</v>
      </c>
      <c r="E32" s="37">
        <v>74500238341</v>
      </c>
      <c r="G32" s="37">
        <v>0</v>
      </c>
      <c r="I32" s="37">
        <v>74500238341</v>
      </c>
      <c r="K32" s="1">
        <f t="shared" si="0"/>
        <v>6.9687836902338499E-2</v>
      </c>
      <c r="M32" s="37">
        <v>0</v>
      </c>
      <c r="O32" s="37">
        <v>107000464741</v>
      </c>
      <c r="Q32" s="37">
        <v>0</v>
      </c>
      <c r="S32" s="37">
        <v>107000464741</v>
      </c>
      <c r="U32" s="1">
        <f t="shared" si="1"/>
        <v>7.457200094825496E-2</v>
      </c>
    </row>
    <row r="33" spans="1:21" ht="21" x14ac:dyDescent="0.45">
      <c r="A33" s="3" t="s">
        <v>66</v>
      </c>
      <c r="C33" s="13">
        <v>60923450884</v>
      </c>
      <c r="E33" s="37">
        <v>-4591296649</v>
      </c>
      <c r="G33" s="37">
        <v>0</v>
      </c>
      <c r="I33" s="37">
        <v>56332154235</v>
      </c>
      <c r="K33" s="1">
        <f t="shared" si="0"/>
        <v>5.2693334465825865E-2</v>
      </c>
      <c r="M33" s="37">
        <v>60923450884</v>
      </c>
      <c r="O33" s="37">
        <v>-38974281212</v>
      </c>
      <c r="Q33" s="37">
        <v>0</v>
      </c>
      <c r="S33" s="37">
        <v>21949169672</v>
      </c>
      <c r="U33" s="1">
        <f t="shared" si="1"/>
        <v>1.5297069088024374E-2</v>
      </c>
    </row>
    <row r="34" spans="1:21" ht="21" x14ac:dyDescent="0.45">
      <c r="A34" s="3" t="s">
        <v>103</v>
      </c>
      <c r="C34" s="13">
        <v>0</v>
      </c>
      <c r="E34" s="37">
        <v>160737885</v>
      </c>
      <c r="G34" s="37">
        <v>0</v>
      </c>
      <c r="I34" s="37">
        <v>160737885</v>
      </c>
      <c r="K34" s="1">
        <f t="shared" si="0"/>
        <v>1.5035489500900417E-4</v>
      </c>
      <c r="M34" s="37">
        <v>0</v>
      </c>
      <c r="O34" s="37">
        <v>67522145</v>
      </c>
      <c r="Q34" s="37">
        <v>503462799</v>
      </c>
      <c r="S34" s="37">
        <v>570984944</v>
      </c>
      <c r="U34" s="1">
        <f t="shared" si="1"/>
        <v>3.9793742848195191E-4</v>
      </c>
    </row>
    <row r="35" spans="1:21" ht="21" x14ac:dyDescent="0.45">
      <c r="A35" s="3" t="s">
        <v>104</v>
      </c>
      <c r="C35" s="13">
        <v>0</v>
      </c>
      <c r="E35" s="37">
        <v>2074681755</v>
      </c>
      <c r="G35" s="37">
        <v>0</v>
      </c>
      <c r="I35" s="37">
        <v>2074681755</v>
      </c>
      <c r="K35" s="1">
        <f t="shared" si="0"/>
        <v>1.9406660567303192E-3</v>
      </c>
      <c r="M35" s="37">
        <v>0</v>
      </c>
      <c r="O35" s="37">
        <v>4042828827</v>
      </c>
      <c r="Q35" s="37">
        <v>0</v>
      </c>
      <c r="S35" s="37">
        <v>4042828827</v>
      </c>
      <c r="U35" s="1">
        <f t="shared" si="1"/>
        <v>2.8175750063369203E-3</v>
      </c>
    </row>
    <row r="36" spans="1:21" ht="21" x14ac:dyDescent="0.45">
      <c r="A36" s="3" t="s">
        <v>59</v>
      </c>
      <c r="C36" s="13">
        <v>0</v>
      </c>
      <c r="E36" s="37">
        <v>63175421157</v>
      </c>
      <c r="G36" s="37">
        <v>663873957</v>
      </c>
      <c r="I36" s="37">
        <v>63839295114</v>
      </c>
      <c r="K36" s="1">
        <f t="shared" si="0"/>
        <v>5.9715545680561262E-2</v>
      </c>
      <c r="M36" s="37">
        <v>0</v>
      </c>
      <c r="O36" s="37">
        <v>98373282764</v>
      </c>
      <c r="Q36" s="37">
        <v>20703645162</v>
      </c>
      <c r="S36" s="37">
        <v>119076927926</v>
      </c>
      <c r="U36" s="1">
        <f t="shared" si="1"/>
        <v>8.2988469290362174E-2</v>
      </c>
    </row>
    <row r="37" spans="1:21" ht="21" x14ac:dyDescent="0.45">
      <c r="A37" s="3" t="s">
        <v>106</v>
      </c>
      <c r="C37" s="13">
        <v>0</v>
      </c>
      <c r="E37" s="37">
        <v>1492566075</v>
      </c>
      <c r="G37" s="37">
        <v>0</v>
      </c>
      <c r="I37" s="37">
        <v>1492566075</v>
      </c>
      <c r="K37" s="1">
        <f t="shared" si="0"/>
        <v>1.3961525965121816E-3</v>
      </c>
      <c r="M37" s="37">
        <v>0</v>
      </c>
      <c r="O37" s="37">
        <v>2944441639</v>
      </c>
      <c r="Q37" s="37">
        <v>1375830778</v>
      </c>
      <c r="S37" s="37">
        <v>4320272417</v>
      </c>
      <c r="U37" s="1">
        <f t="shared" si="1"/>
        <v>3.0109342006791814E-3</v>
      </c>
    </row>
    <row r="38" spans="1:21" ht="21" x14ac:dyDescent="0.45">
      <c r="A38" s="3" t="s">
        <v>60</v>
      </c>
      <c r="C38" s="13">
        <v>0</v>
      </c>
      <c r="E38" s="37">
        <v>-8424780710</v>
      </c>
      <c r="G38" s="37">
        <v>0</v>
      </c>
      <c r="I38" s="37">
        <v>-8424780710</v>
      </c>
      <c r="K38" s="1">
        <f t="shared" si="0"/>
        <v>-7.8805753797614904E-3</v>
      </c>
      <c r="M38" s="37">
        <v>0</v>
      </c>
      <c r="O38" s="37">
        <v>-25553868036</v>
      </c>
      <c r="Q38" s="37">
        <v>0</v>
      </c>
      <c r="S38" s="37">
        <v>-25553868036</v>
      </c>
      <c r="U38" s="1">
        <f t="shared" si="1"/>
        <v>-1.7809297146744008E-2</v>
      </c>
    </row>
    <row r="39" spans="1:21" ht="21" x14ac:dyDescent="0.45">
      <c r="A39" s="3" t="s">
        <v>58</v>
      </c>
      <c r="C39" s="13">
        <v>0</v>
      </c>
      <c r="E39" s="37">
        <v>7037149855</v>
      </c>
      <c r="G39" s="37">
        <v>0</v>
      </c>
      <c r="I39" s="37">
        <v>7037149855</v>
      </c>
      <c r="K39" s="1">
        <f t="shared" si="0"/>
        <v>6.582579630254274E-3</v>
      </c>
      <c r="M39" s="37">
        <v>0</v>
      </c>
      <c r="O39" s="37">
        <v>-6655493977</v>
      </c>
      <c r="Q39" s="37">
        <v>0</v>
      </c>
      <c r="S39" s="37">
        <v>-6655493977</v>
      </c>
      <c r="U39" s="1">
        <f t="shared" si="1"/>
        <v>-4.6384238083946733E-3</v>
      </c>
    </row>
    <row r="40" spans="1:21" ht="21" x14ac:dyDescent="0.45">
      <c r="A40" s="3" t="s">
        <v>57</v>
      </c>
      <c r="C40" s="13">
        <v>0</v>
      </c>
      <c r="E40" s="37">
        <v>185731245232</v>
      </c>
      <c r="G40" s="37">
        <v>0</v>
      </c>
      <c r="I40" s="37">
        <v>185731245232</v>
      </c>
      <c r="K40" s="1">
        <f t="shared" si="0"/>
        <v>0.1737337894967883</v>
      </c>
      <c r="M40" s="37">
        <v>0</v>
      </c>
      <c r="O40" s="37">
        <v>281616068333</v>
      </c>
      <c r="Q40" s="37">
        <v>2883285194</v>
      </c>
      <c r="S40" s="37">
        <v>284499353527</v>
      </c>
      <c r="U40" s="1">
        <f t="shared" si="1"/>
        <v>0.19827657863306483</v>
      </c>
    </row>
    <row r="41" spans="1:21" ht="21" x14ac:dyDescent="0.45">
      <c r="A41" s="3" t="s">
        <v>62</v>
      </c>
      <c r="C41" s="13">
        <v>0</v>
      </c>
      <c r="E41" s="37">
        <v>-2001712440</v>
      </c>
      <c r="G41" s="37">
        <v>0</v>
      </c>
      <c r="I41" s="37">
        <v>-2001712440</v>
      </c>
      <c r="K41" s="1">
        <f t="shared" si="0"/>
        <v>-1.872410251972754E-3</v>
      </c>
      <c r="M41" s="37">
        <v>0</v>
      </c>
      <c r="O41" s="37">
        <v>-5221754833</v>
      </c>
      <c r="Q41" s="37">
        <v>0</v>
      </c>
      <c r="S41" s="37">
        <v>-5221754833</v>
      </c>
      <c r="U41" s="1">
        <f t="shared" si="1"/>
        <v>-3.639205748316937E-3</v>
      </c>
    </row>
    <row r="42" spans="1:21" ht="21" x14ac:dyDescent="0.45">
      <c r="A42" s="3" t="s">
        <v>56</v>
      </c>
      <c r="C42" s="13">
        <v>0</v>
      </c>
      <c r="E42" s="37">
        <v>103931708922</v>
      </c>
      <c r="G42" s="37">
        <v>3152483108</v>
      </c>
      <c r="I42" s="37">
        <v>107084192030</v>
      </c>
      <c r="K42" s="1">
        <f t="shared" si="0"/>
        <v>0.10016700449800427</v>
      </c>
      <c r="M42" s="37">
        <v>0</v>
      </c>
      <c r="O42" s="37">
        <v>149266100311</v>
      </c>
      <c r="Q42" s="37">
        <v>4899579801</v>
      </c>
      <c r="S42" s="37">
        <v>154165680112</v>
      </c>
      <c r="U42" s="1">
        <f t="shared" si="1"/>
        <v>0.10744292813426702</v>
      </c>
    </row>
    <row r="43" spans="1:21" ht="21" x14ac:dyDescent="0.45">
      <c r="A43" s="3" t="s">
        <v>105</v>
      </c>
      <c r="C43" s="13">
        <v>0</v>
      </c>
      <c r="E43" s="37">
        <v>3616833984</v>
      </c>
      <c r="G43" s="37">
        <v>0</v>
      </c>
      <c r="I43" s="37">
        <v>3616833984</v>
      </c>
      <c r="K43" s="1">
        <f t="shared" si="0"/>
        <v>3.3832017506595802E-3</v>
      </c>
      <c r="M43" s="37">
        <v>0</v>
      </c>
      <c r="O43" s="37">
        <v>-5698609709</v>
      </c>
      <c r="Q43" s="37">
        <v>0</v>
      </c>
      <c r="S43" s="37">
        <v>-5698609709</v>
      </c>
      <c r="U43" s="1">
        <f t="shared" si="1"/>
        <v>-3.9715409615454665E-3</v>
      </c>
    </row>
    <row r="44" spans="1:21" ht="21" x14ac:dyDescent="0.55000000000000004">
      <c r="A44" s="34" t="s">
        <v>91</v>
      </c>
      <c r="C44" s="37">
        <v>0</v>
      </c>
      <c r="D44" s="37"/>
      <c r="E44" s="37">
        <v>0</v>
      </c>
      <c r="F44" s="37"/>
      <c r="G44" s="37">
        <v>0</v>
      </c>
      <c r="H44" s="37"/>
      <c r="I44" s="37">
        <v>0</v>
      </c>
      <c r="J44" s="6"/>
      <c r="K44" s="1">
        <f t="shared" si="0"/>
        <v>0</v>
      </c>
      <c r="L44" s="6"/>
      <c r="M44" s="37">
        <v>0</v>
      </c>
      <c r="N44" s="37"/>
      <c r="O44" s="37">
        <v>0</v>
      </c>
      <c r="P44" s="37"/>
      <c r="Q44" s="37">
        <v>20299435647</v>
      </c>
      <c r="R44" s="37"/>
      <c r="S44" s="37">
        <v>20299435647</v>
      </c>
      <c r="T44" s="6"/>
      <c r="U44" s="1">
        <f t="shared" si="1"/>
        <v>1.4147317378305596E-2</v>
      </c>
    </row>
    <row r="45" spans="1:21" ht="21" x14ac:dyDescent="0.55000000000000004">
      <c r="A45" s="34" t="s">
        <v>100</v>
      </c>
      <c r="C45" s="37">
        <v>0</v>
      </c>
      <c r="D45" s="37"/>
      <c r="E45" s="37">
        <v>2737613700</v>
      </c>
      <c r="F45" s="37"/>
      <c r="G45" s="37">
        <v>0</v>
      </c>
      <c r="H45" s="37"/>
      <c r="I45" s="37">
        <v>2737613700</v>
      </c>
      <c r="J45" s="6"/>
      <c r="K45" s="1">
        <f t="shared" si="0"/>
        <v>2.560775391804561E-3</v>
      </c>
      <c r="L45" s="6"/>
      <c r="M45" s="37">
        <v>0</v>
      </c>
      <c r="N45" s="37"/>
      <c r="O45" s="37">
        <v>-1371517525</v>
      </c>
      <c r="P45" s="37"/>
      <c r="Q45" s="37">
        <v>0</v>
      </c>
      <c r="R45" s="37"/>
      <c r="S45" s="37">
        <v>-1371517525</v>
      </c>
      <c r="T45" s="6"/>
      <c r="U45" s="1">
        <f t="shared" si="1"/>
        <v>-9.5585385000349716E-4</v>
      </c>
    </row>
    <row r="46" spans="1:21" ht="21" x14ac:dyDescent="0.55000000000000004">
      <c r="A46" s="34" t="s">
        <v>92</v>
      </c>
      <c r="C46" s="37">
        <v>0</v>
      </c>
      <c r="D46" s="37"/>
      <c r="E46" s="37">
        <v>0</v>
      </c>
      <c r="F46" s="37"/>
      <c r="G46" s="37">
        <v>0</v>
      </c>
      <c r="H46" s="37"/>
      <c r="I46" s="37">
        <v>0</v>
      </c>
      <c r="J46" s="6"/>
      <c r="K46" s="1">
        <f t="shared" si="0"/>
        <v>0</v>
      </c>
      <c r="L46" s="6"/>
      <c r="M46" s="37">
        <v>0</v>
      </c>
      <c r="N46" s="37"/>
      <c r="O46" s="37">
        <v>0</v>
      </c>
      <c r="P46" s="37"/>
      <c r="Q46" s="37">
        <v>1084633617</v>
      </c>
      <c r="R46" s="37"/>
      <c r="S46" s="37">
        <v>1084633617</v>
      </c>
      <c r="T46" s="6"/>
      <c r="U46" s="1">
        <f t="shared" si="1"/>
        <v>7.5591540009863783E-4</v>
      </c>
    </row>
    <row r="47" spans="1:21" ht="21" x14ac:dyDescent="0.55000000000000004">
      <c r="A47" s="34" t="s">
        <v>89</v>
      </c>
      <c r="C47" s="37">
        <v>0</v>
      </c>
      <c r="D47" s="37"/>
      <c r="E47" s="37">
        <v>-478320458</v>
      </c>
      <c r="F47" s="37"/>
      <c r="G47" s="37">
        <v>0</v>
      </c>
      <c r="H47" s="37"/>
      <c r="I47" s="37">
        <v>-478320458</v>
      </c>
      <c r="J47" s="6"/>
      <c r="K47" s="1">
        <f t="shared" si="0"/>
        <v>-4.4742297214654024E-4</v>
      </c>
      <c r="L47" s="6"/>
      <c r="M47" s="37">
        <v>0</v>
      </c>
      <c r="N47" s="37"/>
      <c r="O47" s="37">
        <v>-5177997303</v>
      </c>
      <c r="P47" s="37"/>
      <c r="Q47" s="37">
        <v>0</v>
      </c>
      <c r="R47" s="37"/>
      <c r="S47" s="37">
        <v>-5177997303</v>
      </c>
      <c r="T47" s="6"/>
      <c r="U47" s="1">
        <f t="shared" si="1"/>
        <v>-3.6087097446168433E-3</v>
      </c>
    </row>
    <row r="48" spans="1:21" ht="21" x14ac:dyDescent="0.55000000000000004">
      <c r="A48" s="34" t="s">
        <v>90</v>
      </c>
      <c r="C48" s="37">
        <v>0</v>
      </c>
      <c r="D48" s="37"/>
      <c r="E48" s="37">
        <v>0</v>
      </c>
      <c r="F48" s="37"/>
      <c r="G48" s="37">
        <v>0</v>
      </c>
      <c r="H48" s="37"/>
      <c r="I48" s="37">
        <v>0</v>
      </c>
      <c r="J48" s="6"/>
      <c r="K48" s="1">
        <f t="shared" si="0"/>
        <v>0</v>
      </c>
      <c r="L48" s="6"/>
      <c r="M48" s="37">
        <v>0</v>
      </c>
      <c r="N48" s="37"/>
      <c r="O48" s="37">
        <v>0</v>
      </c>
      <c r="P48" s="37"/>
      <c r="Q48" s="37">
        <v>4584035908</v>
      </c>
      <c r="R48" s="37"/>
      <c r="S48" s="37">
        <v>4584035908</v>
      </c>
      <c r="T48" s="6"/>
      <c r="U48" s="1">
        <f t="shared" si="1"/>
        <v>3.194759302267083E-3</v>
      </c>
    </row>
    <row r="49" spans="1:21" ht="21" x14ac:dyDescent="0.55000000000000004">
      <c r="A49" s="34" t="s">
        <v>98</v>
      </c>
      <c r="C49" s="37">
        <v>0</v>
      </c>
      <c r="D49" s="37"/>
      <c r="E49" s="37">
        <v>0</v>
      </c>
      <c r="F49" s="37"/>
      <c r="G49" s="37">
        <v>0</v>
      </c>
      <c r="H49" s="37"/>
      <c r="I49" s="37">
        <v>0</v>
      </c>
      <c r="J49" s="6"/>
      <c r="K49" s="1">
        <f t="shared" si="0"/>
        <v>0</v>
      </c>
      <c r="L49" s="6"/>
      <c r="M49" s="37">
        <v>0</v>
      </c>
      <c r="N49" s="37"/>
      <c r="O49" s="37">
        <v>0</v>
      </c>
      <c r="P49" s="37"/>
      <c r="Q49" s="37">
        <v>3134781730</v>
      </c>
      <c r="R49" s="37"/>
      <c r="S49" s="37">
        <v>3134781730</v>
      </c>
      <c r="T49" s="6"/>
      <c r="U49" s="1">
        <f t="shared" si="1"/>
        <v>2.1847283253206141E-3</v>
      </c>
    </row>
    <row r="50" spans="1:21" ht="21" x14ac:dyDescent="0.55000000000000004">
      <c r="A50" s="34" t="s">
        <v>93</v>
      </c>
      <c r="C50" s="37">
        <v>0</v>
      </c>
      <c r="D50" s="37"/>
      <c r="E50" s="37">
        <v>0</v>
      </c>
      <c r="F50" s="37"/>
      <c r="G50" s="37">
        <v>0</v>
      </c>
      <c r="H50" s="37"/>
      <c r="I50" s="37">
        <v>0</v>
      </c>
      <c r="J50" s="6"/>
      <c r="K50" s="1">
        <f t="shared" si="0"/>
        <v>0</v>
      </c>
      <c r="L50" s="6"/>
      <c r="M50" s="37">
        <v>0</v>
      </c>
      <c r="N50" s="37"/>
      <c r="O50" s="37">
        <v>0</v>
      </c>
      <c r="P50" s="37"/>
      <c r="Q50" s="37">
        <v>6736573640</v>
      </c>
      <c r="R50" s="37"/>
      <c r="S50" s="37">
        <v>6736573640</v>
      </c>
      <c r="T50" s="6"/>
      <c r="U50" s="1">
        <f t="shared" si="1"/>
        <v>4.6949307845162774E-3</v>
      </c>
    </row>
    <row r="51" spans="1:21" ht="21" x14ac:dyDescent="0.55000000000000004">
      <c r="A51" s="34" t="s">
        <v>94</v>
      </c>
      <c r="C51" s="37">
        <v>0</v>
      </c>
      <c r="D51" s="37"/>
      <c r="E51" s="37">
        <v>0</v>
      </c>
      <c r="F51" s="37"/>
      <c r="G51" s="37">
        <v>0</v>
      </c>
      <c r="H51" s="37"/>
      <c r="I51" s="37">
        <v>0</v>
      </c>
      <c r="J51" s="6"/>
      <c r="K51" s="1">
        <f t="shared" si="0"/>
        <v>0</v>
      </c>
      <c r="L51" s="6"/>
      <c r="M51" s="37">
        <v>0</v>
      </c>
      <c r="N51" s="37"/>
      <c r="O51" s="37">
        <v>0</v>
      </c>
      <c r="P51" s="37"/>
      <c r="Q51" s="37">
        <v>12362152981</v>
      </c>
      <c r="R51" s="37"/>
      <c r="S51" s="37">
        <v>12362152981</v>
      </c>
      <c r="T51" s="6"/>
      <c r="U51" s="1">
        <f t="shared" si="1"/>
        <v>8.6155745776715902E-3</v>
      </c>
    </row>
    <row r="52" spans="1:21" ht="21" x14ac:dyDescent="0.55000000000000004">
      <c r="A52" s="34" t="s">
        <v>101</v>
      </c>
      <c r="C52" s="37">
        <v>0</v>
      </c>
      <c r="D52" s="37"/>
      <c r="E52" s="37">
        <v>1633274847</v>
      </c>
      <c r="F52" s="37"/>
      <c r="G52" s="37">
        <v>0</v>
      </c>
      <c r="H52" s="37"/>
      <c r="I52" s="37">
        <v>1633274847</v>
      </c>
      <c r="J52" s="6"/>
      <c r="K52" s="1">
        <f t="shared" si="0"/>
        <v>1.5277721748144959E-3</v>
      </c>
      <c r="L52" s="6"/>
      <c r="M52" s="37">
        <v>1231150337</v>
      </c>
      <c r="N52" s="37"/>
      <c r="O52" s="37">
        <v>2668752616</v>
      </c>
      <c r="P52" s="37"/>
      <c r="Q52" s="37">
        <v>3023854903</v>
      </c>
      <c r="R52" s="37"/>
      <c r="S52" s="37">
        <v>6923757856</v>
      </c>
      <c r="T52" s="6"/>
      <c r="U52" s="1">
        <f t="shared" si="1"/>
        <v>4.8253853724177231E-3</v>
      </c>
    </row>
    <row r="53" spans="1:21" ht="21" x14ac:dyDescent="0.55000000000000004">
      <c r="A53" s="34" t="s">
        <v>96</v>
      </c>
      <c r="C53" s="37">
        <v>0</v>
      </c>
      <c r="D53" s="37"/>
      <c r="E53" s="37">
        <v>681048507</v>
      </c>
      <c r="F53" s="37"/>
      <c r="G53" s="37">
        <v>0</v>
      </c>
      <c r="H53" s="37"/>
      <c r="I53" s="37">
        <v>681048507</v>
      </c>
      <c r="J53" s="6"/>
      <c r="K53" s="1">
        <f t="shared" si="0"/>
        <v>6.3705564351567801E-4</v>
      </c>
      <c r="L53" s="6"/>
      <c r="M53" s="37">
        <v>0</v>
      </c>
      <c r="N53" s="37"/>
      <c r="O53" s="37">
        <v>-10435462599</v>
      </c>
      <c r="P53" s="37"/>
      <c r="Q53" s="37">
        <v>0</v>
      </c>
      <c r="R53" s="37"/>
      <c r="S53" s="37">
        <v>-10435462599</v>
      </c>
      <c r="T53" s="6"/>
      <c r="U53" s="1">
        <f t="shared" si="1"/>
        <v>-7.2728032416659429E-3</v>
      </c>
    </row>
    <row r="54" spans="1:21" ht="21" x14ac:dyDescent="0.55000000000000004">
      <c r="A54" s="34" t="s">
        <v>97</v>
      </c>
      <c r="C54" s="37">
        <v>0</v>
      </c>
      <c r="D54" s="37"/>
      <c r="E54" s="37">
        <v>620287200</v>
      </c>
      <c r="F54" s="37"/>
      <c r="G54" s="37">
        <v>0</v>
      </c>
      <c r="H54" s="37"/>
      <c r="I54" s="37">
        <v>620287200</v>
      </c>
      <c r="J54" s="6"/>
      <c r="K54" s="1">
        <f t="shared" si="0"/>
        <v>5.8021926088817942E-4</v>
      </c>
      <c r="L54" s="6"/>
      <c r="M54" s="37">
        <v>0</v>
      </c>
      <c r="N54" s="37"/>
      <c r="O54" s="37">
        <v>-126806057</v>
      </c>
      <c r="P54" s="37"/>
      <c r="Q54" s="37">
        <v>3197297296</v>
      </c>
      <c r="R54" s="37"/>
      <c r="S54" s="37">
        <v>3070491239</v>
      </c>
      <c r="T54" s="6"/>
      <c r="U54" s="1">
        <f t="shared" si="1"/>
        <v>2.1399222530533528E-3</v>
      </c>
    </row>
    <row r="55" spans="1:21" ht="21" x14ac:dyDescent="0.55000000000000004">
      <c r="A55" s="34" t="s">
        <v>95</v>
      </c>
      <c r="C55" s="37">
        <v>0</v>
      </c>
      <c r="D55" s="37"/>
      <c r="E55" s="37">
        <v>0</v>
      </c>
      <c r="F55" s="37"/>
      <c r="G55" s="37">
        <v>48642259</v>
      </c>
      <c r="H55" s="37"/>
      <c r="I55" s="37">
        <v>48642259</v>
      </c>
      <c r="J55" s="6"/>
      <c r="K55" s="1">
        <f t="shared" si="0"/>
        <v>4.5500174056326475E-5</v>
      </c>
      <c r="L55" s="6"/>
      <c r="M55" s="37">
        <v>0</v>
      </c>
      <c r="N55" s="37"/>
      <c r="O55" s="37">
        <v>0</v>
      </c>
      <c r="P55" s="37"/>
      <c r="Q55" s="37">
        <v>722027900</v>
      </c>
      <c r="R55" s="37"/>
      <c r="S55" s="37">
        <v>722027900</v>
      </c>
      <c r="T55" s="6"/>
      <c r="U55" s="1">
        <f t="shared" si="1"/>
        <v>5.0320403162543625E-4</v>
      </c>
    </row>
    <row r="56" spans="1:21" ht="21.75" thickBot="1" x14ac:dyDescent="0.6">
      <c r="A56" s="34" t="s">
        <v>99</v>
      </c>
      <c r="C56" s="37">
        <v>0</v>
      </c>
      <c r="D56" s="37"/>
      <c r="E56" s="37">
        <v>5304885580</v>
      </c>
      <c r="F56" s="37"/>
      <c r="G56" s="37">
        <v>0</v>
      </c>
      <c r="H56" s="37"/>
      <c r="I56" s="37">
        <v>5304885580</v>
      </c>
      <c r="J56" s="6"/>
      <c r="K56" s="1">
        <f t="shared" si="0"/>
        <v>4.96221232732831E-3</v>
      </c>
      <c r="L56" s="6"/>
      <c r="M56" s="37">
        <v>0</v>
      </c>
      <c r="N56" s="37"/>
      <c r="O56" s="37">
        <v>-8740915259</v>
      </c>
      <c r="P56" s="37"/>
      <c r="Q56" s="37">
        <v>0</v>
      </c>
      <c r="R56" s="37"/>
      <c r="S56" s="37">
        <v>-8740915259</v>
      </c>
      <c r="T56" s="6"/>
      <c r="U56" s="1">
        <f t="shared" si="1"/>
        <v>-6.0918197183586591E-3</v>
      </c>
    </row>
    <row r="57" spans="1:21" s="34" customFormat="1" ht="21.75" thickBot="1" x14ac:dyDescent="0.6">
      <c r="A57" s="34" t="s">
        <v>15</v>
      </c>
      <c r="C57" s="11">
        <f>SUM(C8:C56)</f>
        <v>60923450884</v>
      </c>
      <c r="D57" s="5"/>
      <c r="E57" s="12">
        <f>SUM(E8:E56)</f>
        <v>950120375434</v>
      </c>
      <c r="F57" s="10"/>
      <c r="G57" s="12">
        <f>SUM(G8:G56)</f>
        <v>58012721461</v>
      </c>
      <c r="H57" s="10"/>
      <c r="I57" s="12">
        <f>SUM(I8:I56)</f>
        <v>1069056547779</v>
      </c>
      <c r="J57" s="5"/>
      <c r="K57" s="35">
        <f>SUM(K8:K56)</f>
        <v>1</v>
      </c>
      <c r="L57" s="5"/>
      <c r="M57" s="12">
        <f>SUM(M8:M56)</f>
        <v>177753236601</v>
      </c>
      <c r="N57" s="10"/>
      <c r="O57" s="12">
        <f>SUM(O8:O56)</f>
        <v>1069740558347</v>
      </c>
      <c r="P57" s="10"/>
      <c r="Q57" s="12">
        <f>SUM(Q8:Q56)</f>
        <v>187367324244</v>
      </c>
      <c r="R57" s="10"/>
      <c r="S57" s="12">
        <f>SUM(S8:S56)</f>
        <v>1434861119192</v>
      </c>
      <c r="T57" s="5"/>
      <c r="U57" s="35">
        <f>SUM(U8:U56)</f>
        <v>1.0000000000000002</v>
      </c>
    </row>
    <row r="58" spans="1:21" ht="19.5" thickTop="1" x14ac:dyDescent="0.45"/>
    <row r="61" spans="1:21" x14ac:dyDescent="0.45">
      <c r="G61" s="71"/>
    </row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K11"/>
  <sheetViews>
    <sheetView rightToLeft="1" workbookViewId="0">
      <selection activeCell="A25" sqref="A1:XFD1048576"/>
    </sheetView>
  </sheetViews>
  <sheetFormatPr defaultRowHeight="18.75" x14ac:dyDescent="0.45"/>
  <cols>
    <col min="1" max="1" width="17.125" style="13" bestFit="1" customWidth="1"/>
    <col min="2" max="2" width="0.875" style="13" customWidth="1"/>
    <col min="3" max="3" width="27.125" style="13" customWidth="1"/>
    <col min="4" max="4" width="0.875" style="13" customWidth="1"/>
    <col min="5" max="5" width="32.125" style="13" bestFit="1" customWidth="1"/>
    <col min="6" max="6" width="0.875" style="13" customWidth="1"/>
    <col min="7" max="7" width="27.875" style="13" bestFit="1" customWidth="1"/>
    <col min="8" max="8" width="0.875" style="13" customWidth="1"/>
    <col min="9" max="9" width="32.125" style="13" bestFit="1" customWidth="1"/>
    <col min="10" max="10" width="0.875" style="13" customWidth="1"/>
    <col min="11" max="11" width="27.875" style="13" bestFit="1" customWidth="1"/>
    <col min="12" max="12" width="0.875" style="13" customWidth="1"/>
    <col min="13" max="13" width="8" style="13" customWidth="1"/>
    <col min="14" max="16384" width="9" style="13"/>
  </cols>
  <sheetData>
    <row r="2" spans="1:11" ht="26.25" x14ac:dyDescent="0.45">
      <c r="A2" s="62" t="str">
        <f>+درآمدها!A2</f>
        <v>صندوق سرمایه‌گذاری بخشی صنایع مفید - اکتان</v>
      </c>
      <c r="B2" s="6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  <c r="H2" s="62" t="s">
        <v>0</v>
      </c>
      <c r="I2" s="62" t="s">
        <v>0</v>
      </c>
      <c r="J2" s="62" t="s">
        <v>0</v>
      </c>
      <c r="K2" s="62" t="s">
        <v>0</v>
      </c>
    </row>
    <row r="3" spans="1:11" ht="26.25" x14ac:dyDescent="0.45">
      <c r="A3" s="62" t="s">
        <v>24</v>
      </c>
      <c r="B3" s="62" t="s">
        <v>24</v>
      </c>
      <c r="C3" s="62" t="s">
        <v>24</v>
      </c>
      <c r="D3" s="62" t="s">
        <v>24</v>
      </c>
      <c r="E3" s="62" t="s">
        <v>24</v>
      </c>
      <c r="F3" s="62" t="s">
        <v>24</v>
      </c>
      <c r="G3" s="62" t="s">
        <v>24</v>
      </c>
      <c r="H3" s="62" t="s">
        <v>24</v>
      </c>
      <c r="I3" s="62" t="s">
        <v>24</v>
      </c>
      <c r="J3" s="62" t="s">
        <v>24</v>
      </c>
      <c r="K3" s="62" t="s">
        <v>24</v>
      </c>
    </row>
    <row r="4" spans="1:11" ht="26.25" x14ac:dyDescent="0.45">
      <c r="A4" s="62" t="str">
        <f>+سهام!A4</f>
        <v>برای ماه منتهی به 1404/01/31</v>
      </c>
      <c r="B4" s="62" t="s">
        <v>2</v>
      </c>
      <c r="C4" s="62" t="s">
        <v>2</v>
      </c>
      <c r="D4" s="62" t="s">
        <v>2</v>
      </c>
      <c r="E4" s="62" t="s">
        <v>2</v>
      </c>
      <c r="F4" s="62" t="s">
        <v>2</v>
      </c>
      <c r="G4" s="62" t="s">
        <v>2</v>
      </c>
      <c r="H4" s="62" t="s">
        <v>2</v>
      </c>
      <c r="I4" s="62" t="s">
        <v>2</v>
      </c>
      <c r="J4" s="62" t="s">
        <v>2</v>
      </c>
      <c r="K4" s="62" t="s">
        <v>2</v>
      </c>
    </row>
    <row r="6" spans="1:11" ht="27" thickBot="1" x14ac:dyDescent="0.5">
      <c r="A6" s="63" t="s">
        <v>46</v>
      </c>
      <c r="B6" s="63" t="s">
        <v>46</v>
      </c>
      <c r="C6" s="63" t="s">
        <v>46</v>
      </c>
      <c r="E6" s="63" t="s">
        <v>26</v>
      </c>
      <c r="F6" s="63" t="s">
        <v>26</v>
      </c>
      <c r="G6" s="63" t="s">
        <v>26</v>
      </c>
      <c r="I6" s="63" t="s">
        <v>27</v>
      </c>
      <c r="J6" s="63" t="s">
        <v>27</v>
      </c>
      <c r="K6" s="63" t="s">
        <v>27</v>
      </c>
    </row>
    <row r="7" spans="1:11" ht="27" thickBot="1" x14ac:dyDescent="0.5">
      <c r="A7" s="52" t="s">
        <v>47</v>
      </c>
      <c r="C7" s="52" t="s">
        <v>48</v>
      </c>
      <c r="E7" s="52" t="s">
        <v>49</v>
      </c>
      <c r="G7" s="52" t="s">
        <v>50</v>
      </c>
      <c r="I7" s="52" t="s">
        <v>49</v>
      </c>
      <c r="K7" s="52" t="s">
        <v>50</v>
      </c>
    </row>
    <row r="8" spans="1:11" ht="22.5" x14ac:dyDescent="0.55000000000000004">
      <c r="A8" s="29" t="s">
        <v>23</v>
      </c>
      <c r="B8" s="30"/>
      <c r="C8" s="29" t="s">
        <v>85</v>
      </c>
      <c r="D8" s="30"/>
      <c r="E8" s="31">
        <v>383387924</v>
      </c>
      <c r="F8" s="32"/>
      <c r="G8" s="33">
        <f>+E8/$E$10</f>
        <v>0.99974142284348377</v>
      </c>
      <c r="H8" s="32"/>
      <c r="I8" s="31">
        <v>20430526620</v>
      </c>
      <c r="J8" s="30"/>
      <c r="K8" s="33">
        <f>+I8/$I$10</f>
        <v>0.9999854792439945</v>
      </c>
    </row>
    <row r="9" spans="1:11" ht="23.25" thickBot="1" x14ac:dyDescent="0.6">
      <c r="A9" s="29" t="s">
        <v>108</v>
      </c>
      <c r="B9" s="30"/>
      <c r="C9" s="29" t="s">
        <v>107</v>
      </c>
      <c r="D9" s="30"/>
      <c r="E9" s="31">
        <v>99161</v>
      </c>
      <c r="F9" s="32"/>
      <c r="G9" s="33">
        <f>+E9/$E$10</f>
        <v>2.5857715651623575E-4</v>
      </c>
      <c r="H9" s="32"/>
      <c r="I9" s="31">
        <v>296671</v>
      </c>
      <c r="J9" s="30"/>
      <c r="K9" s="33">
        <f>+I9/$I$10</f>
        <v>1.4520756005495226E-5</v>
      </c>
    </row>
    <row r="10" spans="1:11" ht="21.75" thickBot="1" x14ac:dyDescent="0.6">
      <c r="A10" s="13" t="s">
        <v>15</v>
      </c>
      <c r="C10" s="34" t="s">
        <v>15</v>
      </c>
      <c r="D10" s="34"/>
      <c r="E10" s="11">
        <f>SUM(E8:E9)</f>
        <v>383487085</v>
      </c>
      <c r="F10" s="5"/>
      <c r="G10" s="35">
        <f>SUM(G8:G9)</f>
        <v>1</v>
      </c>
      <c r="H10" s="5"/>
      <c r="I10" s="11">
        <f>+'سود سپرده بانکی'!M10</f>
        <v>20430823291</v>
      </c>
      <c r="J10" s="5"/>
      <c r="K10" s="35">
        <f>SUM(K8:K9)</f>
        <v>1</v>
      </c>
    </row>
    <row r="11" spans="1:11" ht="19.5" thickTop="1" x14ac:dyDescent="0.45">
      <c r="G11" s="36"/>
    </row>
  </sheetData>
  <mergeCells count="6">
    <mergeCell ref="A2:K2"/>
    <mergeCell ref="A3:K3"/>
    <mergeCell ref="A4:K4"/>
    <mergeCell ref="A6:C6"/>
    <mergeCell ref="E6:G6"/>
    <mergeCell ref="I6:K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85D44-482F-4A43-9DF2-6D03A1A57554}">
  <dimension ref="A2:E10"/>
  <sheetViews>
    <sheetView rightToLeft="1" workbookViewId="0">
      <selection activeCell="A25" sqref="A1:XFD1048576"/>
    </sheetView>
  </sheetViews>
  <sheetFormatPr defaultRowHeight="18.75" x14ac:dyDescent="0.2"/>
  <cols>
    <col min="1" max="1" width="15" style="6" customWidth="1"/>
    <col min="2" max="2" width="0.875" style="6" customWidth="1"/>
    <col min="3" max="3" width="25.125" style="6" customWidth="1"/>
    <col min="4" max="4" width="0.875" style="6" customWidth="1"/>
    <col min="5" max="5" width="28.875" style="6" bestFit="1" customWidth="1"/>
    <col min="6" max="6" width="0.875" style="6" customWidth="1"/>
    <col min="7" max="7" width="8" style="6" customWidth="1"/>
    <col min="8" max="16384" width="9" style="6"/>
  </cols>
  <sheetData>
    <row r="2" spans="1:5" ht="26.25" x14ac:dyDescent="0.2">
      <c r="A2" s="62" t="str">
        <f>+سهام!A2</f>
        <v>صندوق سرمایه‌گذاری بخشی صنایع مفید - اکتان</v>
      </c>
      <c r="B2" s="62" t="s">
        <v>0</v>
      </c>
      <c r="C2" s="62" t="s">
        <v>0</v>
      </c>
      <c r="D2" s="62" t="s">
        <v>0</v>
      </c>
      <c r="E2" s="62" t="s">
        <v>0</v>
      </c>
    </row>
    <row r="3" spans="1:5" ht="26.25" x14ac:dyDescent="0.2">
      <c r="A3" s="62" t="s">
        <v>24</v>
      </c>
      <c r="B3" s="62" t="s">
        <v>24</v>
      </c>
      <c r="C3" s="62" t="s">
        <v>24</v>
      </c>
      <c r="D3" s="62" t="s">
        <v>24</v>
      </c>
      <c r="E3" s="62" t="s">
        <v>24</v>
      </c>
    </row>
    <row r="4" spans="1:5" ht="26.25" x14ac:dyDescent="0.2">
      <c r="A4" s="62" t="str">
        <f>+سهام!A4</f>
        <v>برای ماه منتهی به 1404/01/31</v>
      </c>
      <c r="B4" s="62" t="s">
        <v>2</v>
      </c>
      <c r="C4" s="62" t="s">
        <v>2</v>
      </c>
      <c r="D4" s="62" t="s">
        <v>2</v>
      </c>
      <c r="E4" s="62" t="s">
        <v>2</v>
      </c>
    </row>
    <row r="6" spans="1:5" ht="27" thickBot="1" x14ac:dyDescent="0.25">
      <c r="A6" s="63" t="s">
        <v>102</v>
      </c>
      <c r="C6" s="52" t="s">
        <v>26</v>
      </c>
      <c r="E6" s="52" t="s">
        <v>27</v>
      </c>
    </row>
    <row r="7" spans="1:5" ht="27" thickBot="1" x14ac:dyDescent="0.25">
      <c r="A7" s="63" t="s">
        <v>102</v>
      </c>
      <c r="C7" s="52" t="s">
        <v>19</v>
      </c>
      <c r="E7" s="52" t="s">
        <v>19</v>
      </c>
    </row>
    <row r="8" spans="1:5" ht="24.75" thickBot="1" x14ac:dyDescent="0.25">
      <c r="A8" s="26" t="s">
        <v>102</v>
      </c>
      <c r="B8" s="27"/>
      <c r="C8" s="16">
        <v>0</v>
      </c>
      <c r="D8" s="27"/>
      <c r="E8" s="16">
        <v>735259583</v>
      </c>
    </row>
    <row r="9" spans="1:5" ht="24.75" thickBot="1" x14ac:dyDescent="0.25">
      <c r="A9" s="27" t="s">
        <v>15</v>
      </c>
      <c r="B9" s="27"/>
      <c r="C9" s="28">
        <f>SUM(C8:C8)</f>
        <v>0</v>
      </c>
      <c r="D9" s="27"/>
      <c r="E9" s="28">
        <f>SUM(E8:E8)</f>
        <v>735259583</v>
      </c>
    </row>
    <row r="10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0042-E2B3-4562-9600-B63A93B87A34}">
  <dimension ref="A2:U13"/>
  <sheetViews>
    <sheetView rightToLeft="1" zoomScale="85" zoomScaleNormal="85" workbookViewId="0">
      <selection activeCell="A25" sqref="A1:XFD1048576"/>
    </sheetView>
  </sheetViews>
  <sheetFormatPr defaultRowHeight="18.75" x14ac:dyDescent="0.2"/>
  <cols>
    <col min="1" max="1" width="24" style="6" bestFit="1" customWidth="1"/>
    <col min="2" max="2" width="0.875" style="6" customWidth="1"/>
    <col min="3" max="3" width="17.5" style="6" customWidth="1"/>
    <col min="4" max="4" width="0.875" style="6" customWidth="1"/>
    <col min="5" max="5" width="30.625" style="6" customWidth="1"/>
    <col min="6" max="6" width="0.875" style="6" customWidth="1"/>
    <col min="7" max="7" width="21" style="6" customWidth="1"/>
    <col min="8" max="8" width="0.875" style="6" customWidth="1"/>
    <col min="9" max="9" width="20.125" style="6" customWidth="1"/>
    <col min="10" max="10" width="0.875" style="6" customWidth="1"/>
    <col min="11" max="11" width="17.5" style="6" customWidth="1"/>
    <col min="12" max="12" width="0.875" style="6" customWidth="1"/>
    <col min="13" max="13" width="21" style="6" customWidth="1"/>
    <col min="14" max="14" width="0.875" style="6" customWidth="1"/>
    <col min="15" max="15" width="20.125" style="6" customWidth="1"/>
    <col min="16" max="16" width="0.875" style="6" customWidth="1"/>
    <col min="17" max="17" width="17.5" style="6" customWidth="1"/>
    <col min="18" max="18" width="0.875" style="6" customWidth="1"/>
    <col min="19" max="19" width="21" style="6" customWidth="1"/>
    <col min="20" max="20" width="0.875" style="6" customWidth="1"/>
    <col min="21" max="21" width="9.875" style="6" bestFit="1" customWidth="1"/>
    <col min="22" max="16384" width="9" style="6"/>
  </cols>
  <sheetData>
    <row r="2" spans="1:21" ht="26.25" x14ac:dyDescent="0.2">
      <c r="A2" s="62" t="str">
        <f>+درآمدها!A2</f>
        <v>صندوق سرمایه‌گذاری بخشی صنایع مفید - اکتان</v>
      </c>
      <c r="B2" s="6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  <c r="H2" s="62" t="s">
        <v>0</v>
      </c>
      <c r="I2" s="62" t="s">
        <v>0</v>
      </c>
      <c r="J2" s="62" t="s">
        <v>0</v>
      </c>
      <c r="K2" s="62" t="s">
        <v>0</v>
      </c>
      <c r="L2" s="62" t="s">
        <v>0</v>
      </c>
      <c r="M2" s="62" t="s">
        <v>0</v>
      </c>
      <c r="N2" s="62" t="s">
        <v>0</v>
      </c>
      <c r="O2" s="62" t="s">
        <v>0</v>
      </c>
      <c r="P2" s="62" t="s">
        <v>0</v>
      </c>
      <c r="Q2" s="62" t="s">
        <v>0</v>
      </c>
      <c r="R2" s="62" t="s">
        <v>0</v>
      </c>
      <c r="S2" s="62" t="s">
        <v>0</v>
      </c>
    </row>
    <row r="3" spans="1:21" ht="26.25" x14ac:dyDescent="0.2">
      <c r="A3" s="62" t="s">
        <v>24</v>
      </c>
      <c r="B3" s="62" t="s">
        <v>24</v>
      </c>
      <c r="C3" s="62" t="s">
        <v>24</v>
      </c>
      <c r="D3" s="62" t="s">
        <v>24</v>
      </c>
      <c r="E3" s="62" t="s">
        <v>24</v>
      </c>
      <c r="F3" s="62" t="s">
        <v>24</v>
      </c>
      <c r="G3" s="62" t="s">
        <v>24</v>
      </c>
      <c r="H3" s="62" t="s">
        <v>24</v>
      </c>
      <c r="I3" s="62" t="s">
        <v>24</v>
      </c>
      <c r="J3" s="62" t="s">
        <v>24</v>
      </c>
      <c r="K3" s="62" t="s">
        <v>24</v>
      </c>
      <c r="L3" s="62" t="s">
        <v>24</v>
      </c>
      <c r="M3" s="62" t="s">
        <v>24</v>
      </c>
      <c r="N3" s="62" t="s">
        <v>24</v>
      </c>
      <c r="O3" s="62" t="s">
        <v>24</v>
      </c>
      <c r="P3" s="62" t="s">
        <v>24</v>
      </c>
      <c r="Q3" s="62" t="s">
        <v>24</v>
      </c>
      <c r="R3" s="62" t="s">
        <v>24</v>
      </c>
      <c r="S3" s="62" t="s">
        <v>24</v>
      </c>
    </row>
    <row r="4" spans="1:21" ht="26.25" x14ac:dyDescent="0.2">
      <c r="A4" s="62" t="str">
        <f>+سهام!A4</f>
        <v>برای ماه منتهی به 1404/01/31</v>
      </c>
      <c r="B4" s="62" t="s">
        <v>2</v>
      </c>
      <c r="C4" s="62" t="s">
        <v>2</v>
      </c>
      <c r="D4" s="62" t="s">
        <v>2</v>
      </c>
      <c r="E4" s="62" t="s">
        <v>2</v>
      </c>
      <c r="F4" s="62" t="s">
        <v>2</v>
      </c>
      <c r="G4" s="62" t="s">
        <v>2</v>
      </c>
      <c r="H4" s="62" t="s">
        <v>2</v>
      </c>
      <c r="I4" s="62" t="s">
        <v>2</v>
      </c>
      <c r="J4" s="62" t="s">
        <v>2</v>
      </c>
      <c r="K4" s="62" t="s">
        <v>2</v>
      </c>
      <c r="L4" s="62" t="s">
        <v>2</v>
      </c>
      <c r="M4" s="62" t="s">
        <v>2</v>
      </c>
      <c r="N4" s="62" t="s">
        <v>2</v>
      </c>
      <c r="O4" s="62" t="s">
        <v>2</v>
      </c>
      <c r="P4" s="62" t="s">
        <v>2</v>
      </c>
      <c r="Q4" s="62" t="s">
        <v>2</v>
      </c>
      <c r="R4" s="62" t="s">
        <v>2</v>
      </c>
      <c r="S4" s="62" t="s">
        <v>2</v>
      </c>
    </row>
    <row r="6" spans="1:21" ht="27" thickBot="1" x14ac:dyDescent="0.25">
      <c r="A6" s="63" t="s">
        <v>3</v>
      </c>
      <c r="C6" s="63" t="s">
        <v>32</v>
      </c>
      <c r="D6" s="63" t="s">
        <v>32</v>
      </c>
      <c r="E6" s="63" t="s">
        <v>32</v>
      </c>
      <c r="F6" s="63" t="s">
        <v>32</v>
      </c>
      <c r="G6" s="63" t="s">
        <v>32</v>
      </c>
      <c r="I6" s="63" t="s">
        <v>26</v>
      </c>
      <c r="J6" s="63" t="s">
        <v>26</v>
      </c>
      <c r="K6" s="63" t="s">
        <v>26</v>
      </c>
      <c r="L6" s="63" t="s">
        <v>26</v>
      </c>
      <c r="M6" s="63" t="s">
        <v>26</v>
      </c>
      <c r="O6" s="63" t="s">
        <v>27</v>
      </c>
      <c r="P6" s="63" t="s">
        <v>27</v>
      </c>
      <c r="Q6" s="63" t="s">
        <v>27</v>
      </c>
      <c r="R6" s="63" t="s">
        <v>27</v>
      </c>
      <c r="S6" s="63" t="s">
        <v>27</v>
      </c>
    </row>
    <row r="7" spans="1:21" ht="27" thickBot="1" x14ac:dyDescent="0.25">
      <c r="A7" s="63" t="s">
        <v>3</v>
      </c>
      <c r="C7" s="52" t="s">
        <v>33</v>
      </c>
      <c r="E7" s="52" t="s">
        <v>34</v>
      </c>
      <c r="G7" s="52" t="s">
        <v>35</v>
      </c>
      <c r="I7" s="52" t="s">
        <v>36</v>
      </c>
      <c r="K7" s="52" t="s">
        <v>30</v>
      </c>
      <c r="M7" s="52" t="s">
        <v>37</v>
      </c>
      <c r="O7" s="52" t="s">
        <v>36</v>
      </c>
      <c r="Q7" s="52" t="s">
        <v>30</v>
      </c>
      <c r="S7" s="52" t="s">
        <v>37</v>
      </c>
    </row>
    <row r="8" spans="1:21" ht="21" x14ac:dyDescent="0.2">
      <c r="A8" s="5" t="s">
        <v>66</v>
      </c>
      <c r="C8" s="6" t="s">
        <v>124</v>
      </c>
      <c r="E8" s="7">
        <v>5950718</v>
      </c>
      <c r="G8" s="7">
        <v>10238</v>
      </c>
      <c r="I8" s="7">
        <f>+E8*G8</f>
        <v>60923450884</v>
      </c>
      <c r="K8" s="7">
        <v>0</v>
      </c>
      <c r="M8" s="7">
        <f>+I8-K8</f>
        <v>60923450884</v>
      </c>
      <c r="O8" s="7">
        <v>60923450884</v>
      </c>
      <c r="Q8" s="7">
        <v>0</v>
      </c>
      <c r="S8" s="7">
        <f>+O8-Q8</f>
        <v>60923450884</v>
      </c>
    </row>
    <row r="9" spans="1:21" ht="21" x14ac:dyDescent="0.2">
      <c r="A9" s="5" t="s">
        <v>70</v>
      </c>
      <c r="C9" s="6" t="s">
        <v>109</v>
      </c>
      <c r="E9" s="7">
        <v>0</v>
      </c>
      <c r="G9" s="7">
        <v>0</v>
      </c>
      <c r="I9" s="7">
        <v>0</v>
      </c>
      <c r="K9" s="7">
        <v>0</v>
      </c>
      <c r="M9" s="7">
        <v>0</v>
      </c>
      <c r="O9" s="7">
        <v>33088482180</v>
      </c>
      <c r="Q9" s="7">
        <v>0</v>
      </c>
      <c r="S9" s="7">
        <f t="shared" ref="S9:S11" si="0">+O9-Q9</f>
        <v>33088482180</v>
      </c>
    </row>
    <row r="10" spans="1:21" ht="21" x14ac:dyDescent="0.2">
      <c r="A10" s="5" t="s">
        <v>76</v>
      </c>
      <c r="C10" s="6" t="s">
        <v>109</v>
      </c>
      <c r="E10" s="7">
        <v>0</v>
      </c>
      <c r="G10" s="7">
        <v>0</v>
      </c>
      <c r="I10" s="7">
        <v>0</v>
      </c>
      <c r="K10" s="37">
        <v>0</v>
      </c>
      <c r="M10" s="7">
        <v>0</v>
      </c>
      <c r="O10" s="7">
        <v>82510153200</v>
      </c>
      <c r="Q10" s="37">
        <v>0</v>
      </c>
      <c r="S10" s="7">
        <f t="shared" si="0"/>
        <v>82510153200</v>
      </c>
    </row>
    <row r="11" spans="1:21" ht="21.75" thickBot="1" x14ac:dyDescent="0.25">
      <c r="A11" s="5" t="s">
        <v>101</v>
      </c>
      <c r="C11" s="6" t="s">
        <v>109</v>
      </c>
      <c r="E11" s="7">
        <v>0</v>
      </c>
      <c r="G11" s="7">
        <v>0</v>
      </c>
      <c r="I11" s="7">
        <v>0</v>
      </c>
      <c r="K11" s="7">
        <v>0</v>
      </c>
      <c r="M11" s="7">
        <v>0</v>
      </c>
      <c r="O11" s="7">
        <v>1257291200</v>
      </c>
      <c r="Q11" s="7">
        <v>26140863</v>
      </c>
      <c r="S11" s="7">
        <f t="shared" si="0"/>
        <v>1231150337</v>
      </c>
      <c r="U11" s="7"/>
    </row>
    <row r="12" spans="1:21" s="5" customFormat="1" ht="21.75" thickBot="1" x14ac:dyDescent="0.25">
      <c r="I12" s="11">
        <f>SUM(I8:I11)</f>
        <v>60923450884</v>
      </c>
      <c r="K12" s="12">
        <f>SUM(K8:K11)</f>
        <v>0</v>
      </c>
      <c r="M12" s="11">
        <f>SUM(M8:M11)</f>
        <v>60923450884</v>
      </c>
      <c r="O12" s="11">
        <f>SUM(O8:O11)</f>
        <v>177779377464</v>
      </c>
      <c r="Q12" s="12">
        <f>SUM(Q8:Q11)</f>
        <v>26140863</v>
      </c>
      <c r="S12" s="11">
        <f>SUM(S8:S11)</f>
        <v>177753236601</v>
      </c>
    </row>
    <row r="13" spans="1:21" ht="19.5" thickTop="1" x14ac:dyDescent="0.2"/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0"/>
  <sheetViews>
    <sheetView rightToLeft="1" workbookViewId="0">
      <selection activeCell="A25" sqref="A1:XFD1048576"/>
    </sheetView>
  </sheetViews>
  <sheetFormatPr defaultRowHeight="18.75" x14ac:dyDescent="0.2"/>
  <cols>
    <col min="1" max="1" width="17.125" style="6" bestFit="1" customWidth="1"/>
    <col min="2" max="2" width="0.875" style="6" customWidth="1"/>
    <col min="3" max="3" width="18.375" style="6" customWidth="1"/>
    <col min="4" max="4" width="0.875" style="6" customWidth="1"/>
    <col min="5" max="5" width="15.75" style="6" customWidth="1"/>
    <col min="6" max="6" width="0.875" style="6" customWidth="1"/>
    <col min="7" max="7" width="18.375" style="6" customWidth="1"/>
    <col min="8" max="8" width="0.875" style="6" customWidth="1"/>
    <col min="9" max="9" width="19.25" style="6" customWidth="1"/>
    <col min="10" max="10" width="0.875" style="6" customWidth="1"/>
    <col min="11" max="11" width="14" style="6" customWidth="1"/>
    <col min="12" max="12" width="0.875" style="6" customWidth="1"/>
    <col min="13" max="13" width="19.25" style="6" customWidth="1"/>
    <col min="14" max="14" width="0.875" style="6" customWidth="1"/>
    <col min="15" max="15" width="8" style="6" customWidth="1"/>
    <col min="16" max="16384" width="9" style="6"/>
  </cols>
  <sheetData>
    <row r="2" spans="1:13" ht="26.25" x14ac:dyDescent="0.2">
      <c r="A2" s="62" t="str">
        <f>+درآمدها!A2</f>
        <v>صندوق سرمایه‌گذاری بخشی صنایع مفید - اکتان</v>
      </c>
      <c r="B2" s="6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  <c r="H2" s="62" t="s">
        <v>0</v>
      </c>
      <c r="I2" s="62" t="s">
        <v>0</v>
      </c>
      <c r="J2" s="62" t="s">
        <v>0</v>
      </c>
      <c r="K2" s="62" t="s">
        <v>0</v>
      </c>
      <c r="L2" s="62" t="s">
        <v>0</v>
      </c>
      <c r="M2" s="62" t="s">
        <v>0</v>
      </c>
    </row>
    <row r="3" spans="1:13" ht="26.25" x14ac:dyDescent="0.2">
      <c r="A3" s="62" t="s">
        <v>24</v>
      </c>
      <c r="B3" s="62" t="s">
        <v>24</v>
      </c>
      <c r="C3" s="62" t="s">
        <v>24</v>
      </c>
      <c r="D3" s="62" t="s">
        <v>24</v>
      </c>
      <c r="E3" s="62" t="s">
        <v>24</v>
      </c>
      <c r="F3" s="62" t="s">
        <v>24</v>
      </c>
      <c r="G3" s="62" t="s">
        <v>24</v>
      </c>
      <c r="H3" s="62" t="s">
        <v>24</v>
      </c>
      <c r="I3" s="62" t="s">
        <v>24</v>
      </c>
      <c r="J3" s="62" t="s">
        <v>24</v>
      </c>
      <c r="K3" s="62" t="s">
        <v>24</v>
      </c>
      <c r="L3" s="62" t="s">
        <v>24</v>
      </c>
      <c r="M3" s="62" t="s">
        <v>24</v>
      </c>
    </row>
    <row r="4" spans="1:13" ht="26.25" x14ac:dyDescent="0.2">
      <c r="A4" s="62" t="str">
        <f>+سهام!A4</f>
        <v>برای ماه منتهی به 1404/01/31</v>
      </c>
      <c r="B4" s="62" t="s">
        <v>2</v>
      </c>
      <c r="C4" s="62" t="s">
        <v>2</v>
      </c>
      <c r="D4" s="62" t="s">
        <v>2</v>
      </c>
      <c r="E4" s="62" t="s">
        <v>2</v>
      </c>
      <c r="F4" s="62" t="s">
        <v>2</v>
      </c>
      <c r="G4" s="62" t="s">
        <v>2</v>
      </c>
      <c r="H4" s="62" t="s">
        <v>2</v>
      </c>
      <c r="I4" s="62" t="s">
        <v>2</v>
      </c>
      <c r="J4" s="62" t="s">
        <v>2</v>
      </c>
      <c r="K4" s="62" t="s">
        <v>2</v>
      </c>
      <c r="L4" s="62" t="s">
        <v>2</v>
      </c>
      <c r="M4" s="62" t="s">
        <v>2</v>
      </c>
    </row>
    <row r="6" spans="1:13" ht="27" thickBot="1" x14ac:dyDescent="0.25">
      <c r="A6" s="63" t="s">
        <v>25</v>
      </c>
      <c r="B6" s="63" t="s">
        <v>25</v>
      </c>
      <c r="C6" s="63" t="s">
        <v>26</v>
      </c>
      <c r="D6" s="63" t="s">
        <v>26</v>
      </c>
      <c r="E6" s="63" t="s">
        <v>26</v>
      </c>
      <c r="F6" s="63" t="s">
        <v>26</v>
      </c>
      <c r="G6" s="63" t="s">
        <v>26</v>
      </c>
      <c r="I6" s="63" t="s">
        <v>27</v>
      </c>
      <c r="J6" s="63" t="s">
        <v>27</v>
      </c>
      <c r="K6" s="63" t="s">
        <v>27</v>
      </c>
      <c r="L6" s="63" t="s">
        <v>27</v>
      </c>
      <c r="M6" s="63" t="s">
        <v>27</v>
      </c>
    </row>
    <row r="7" spans="1:13" ht="27" thickBot="1" x14ac:dyDescent="0.25">
      <c r="A7" s="52" t="s">
        <v>28</v>
      </c>
      <c r="C7" s="52" t="s">
        <v>29</v>
      </c>
      <c r="E7" s="52" t="s">
        <v>30</v>
      </c>
      <c r="G7" s="52" t="s">
        <v>31</v>
      </c>
      <c r="I7" s="52" t="s">
        <v>29</v>
      </c>
      <c r="K7" s="52" t="s">
        <v>30</v>
      </c>
      <c r="M7" s="52" t="s">
        <v>31</v>
      </c>
    </row>
    <row r="8" spans="1:13" ht="19.5" customHeight="1" x14ac:dyDescent="0.2">
      <c r="A8" s="5" t="s">
        <v>23</v>
      </c>
      <c r="C8" s="7">
        <v>383387924</v>
      </c>
      <c r="E8" s="7"/>
      <c r="G8" s="7">
        <f>+C8-E8</f>
        <v>383387924</v>
      </c>
      <c r="I8" s="7">
        <v>20430526620</v>
      </c>
      <c r="K8" s="7">
        <v>0</v>
      </c>
      <c r="M8" s="7">
        <f>+I8-K8</f>
        <v>20430526620</v>
      </c>
    </row>
    <row r="9" spans="1:13" ht="19.5" customHeight="1" thickBot="1" x14ac:dyDescent="0.25">
      <c r="A9" s="5" t="s">
        <v>108</v>
      </c>
      <c r="C9" s="7">
        <v>99161</v>
      </c>
      <c r="E9" s="7">
        <v>0</v>
      </c>
      <c r="G9" s="7">
        <f>+C9-E9</f>
        <v>99161</v>
      </c>
      <c r="I9" s="7">
        <v>296671</v>
      </c>
      <c r="K9" s="7">
        <v>0</v>
      </c>
      <c r="M9" s="7">
        <f>+I9-K9</f>
        <v>296671</v>
      </c>
    </row>
    <row r="10" spans="1:13" ht="21.75" thickBot="1" x14ac:dyDescent="0.25">
      <c r="A10" s="6" t="s">
        <v>15</v>
      </c>
      <c r="C10" s="11">
        <f>SUM(C8:C9)</f>
        <v>383487085</v>
      </c>
      <c r="D10" s="5"/>
      <c r="E10" s="11">
        <f>SUM(E8:E9)</f>
        <v>0</v>
      </c>
      <c r="F10" s="5"/>
      <c r="G10" s="11">
        <f>SUM(G8:G9)</f>
        <v>383487085</v>
      </c>
      <c r="H10" s="5"/>
      <c r="I10" s="11">
        <f>SUM(I8:I9)</f>
        <v>20430823291</v>
      </c>
      <c r="J10" s="5"/>
      <c r="K10" s="11">
        <f>SUM(K8:K9)</f>
        <v>0</v>
      </c>
      <c r="L10" s="5"/>
      <c r="M10" s="11">
        <f>SUM(M8:M9)</f>
        <v>20430823291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3F23-56EA-40FB-8399-FEECFC0A16B2}">
  <dimension ref="A2:U56"/>
  <sheetViews>
    <sheetView rightToLeft="1" topLeftCell="A5" zoomScale="90" zoomScaleNormal="90" workbookViewId="0">
      <selection activeCell="A25" sqref="A1:XFD1048576"/>
    </sheetView>
  </sheetViews>
  <sheetFormatPr defaultRowHeight="22.5" x14ac:dyDescent="0.2"/>
  <cols>
    <col min="1" max="1" width="36.75" style="20" customWidth="1"/>
    <col min="2" max="2" width="0.875" style="20" customWidth="1"/>
    <col min="3" max="3" width="15.75" style="20" customWidth="1"/>
    <col min="4" max="4" width="0.875" style="20" customWidth="1"/>
    <col min="5" max="5" width="19.25" style="20" customWidth="1"/>
    <col min="6" max="6" width="0.875" style="20" customWidth="1"/>
    <col min="7" max="7" width="19.25" style="20" customWidth="1"/>
    <col min="8" max="8" width="0.875" style="20" customWidth="1"/>
    <col min="9" max="9" width="24.5" style="20" customWidth="1"/>
    <col min="10" max="10" width="0.875" style="20" customWidth="1"/>
    <col min="11" max="11" width="16.625" style="20" customWidth="1"/>
    <col min="12" max="12" width="0.875" style="20" customWidth="1"/>
    <col min="13" max="13" width="20.125" style="20" customWidth="1"/>
    <col min="14" max="14" width="0.875" style="20" customWidth="1"/>
    <col min="15" max="15" width="20.125" style="20" customWidth="1"/>
    <col min="16" max="16" width="0.875" style="20" customWidth="1"/>
    <col min="17" max="17" width="24.5" style="20" customWidth="1"/>
    <col min="18" max="18" width="0.875" style="20" customWidth="1"/>
    <col min="19" max="19" width="15.875" style="20" bestFit="1" customWidth="1"/>
    <col min="20" max="20" width="17" style="20" bestFit="1" customWidth="1"/>
    <col min="21" max="16384" width="9" style="20"/>
  </cols>
  <sheetData>
    <row r="2" spans="1:17" ht="24" x14ac:dyDescent="0.2">
      <c r="A2" s="64" t="str">
        <f>+درآمدها!A2</f>
        <v>صندوق سرمایه‌گذاری بخشی صنایع مفید - اکتان</v>
      </c>
      <c r="B2" s="64" t="s">
        <v>0</v>
      </c>
      <c r="C2" s="64" t="s">
        <v>0</v>
      </c>
      <c r="D2" s="64" t="s">
        <v>0</v>
      </c>
      <c r="E2" s="64" t="s">
        <v>0</v>
      </c>
      <c r="F2" s="64" t="s">
        <v>0</v>
      </c>
      <c r="G2" s="64" t="s">
        <v>0</v>
      </c>
      <c r="H2" s="64" t="s">
        <v>0</v>
      </c>
      <c r="I2" s="64" t="s">
        <v>0</v>
      </c>
      <c r="J2" s="64" t="s">
        <v>0</v>
      </c>
      <c r="K2" s="64" t="s">
        <v>0</v>
      </c>
      <c r="L2" s="64" t="s">
        <v>0</v>
      </c>
      <c r="M2" s="64" t="s">
        <v>0</v>
      </c>
      <c r="N2" s="64" t="s">
        <v>0</v>
      </c>
      <c r="O2" s="64" t="s">
        <v>0</v>
      </c>
      <c r="P2" s="64" t="s">
        <v>0</v>
      </c>
      <c r="Q2" s="64" t="s">
        <v>0</v>
      </c>
    </row>
    <row r="3" spans="1:17" ht="24" x14ac:dyDescent="0.2">
      <c r="A3" s="64" t="s">
        <v>24</v>
      </c>
      <c r="B3" s="64" t="s">
        <v>24</v>
      </c>
      <c r="C3" s="64" t="s">
        <v>24</v>
      </c>
      <c r="D3" s="64" t="s">
        <v>24</v>
      </c>
      <c r="E3" s="64" t="s">
        <v>24</v>
      </c>
      <c r="F3" s="64" t="s">
        <v>24</v>
      </c>
      <c r="G3" s="64" t="s">
        <v>24</v>
      </c>
      <c r="H3" s="64" t="s">
        <v>24</v>
      </c>
      <c r="I3" s="64" t="s">
        <v>24</v>
      </c>
      <c r="J3" s="64" t="s">
        <v>24</v>
      </c>
      <c r="K3" s="64" t="s">
        <v>24</v>
      </c>
      <c r="L3" s="64" t="s">
        <v>24</v>
      </c>
      <c r="M3" s="64" t="s">
        <v>24</v>
      </c>
      <c r="N3" s="64" t="s">
        <v>24</v>
      </c>
      <c r="O3" s="64" t="s">
        <v>24</v>
      </c>
      <c r="P3" s="64" t="s">
        <v>24</v>
      </c>
      <c r="Q3" s="64" t="s">
        <v>24</v>
      </c>
    </row>
    <row r="4" spans="1:17" ht="24" x14ac:dyDescent="0.2">
      <c r="A4" s="64" t="str">
        <f>+سهام!A4</f>
        <v>برای ماه منتهی به 1404/01/31</v>
      </c>
      <c r="B4" s="64" t="s">
        <v>2</v>
      </c>
      <c r="C4" s="64" t="s">
        <v>2</v>
      </c>
      <c r="D4" s="64" t="s">
        <v>2</v>
      </c>
      <c r="E4" s="64" t="s">
        <v>2</v>
      </c>
      <c r="F4" s="64" t="s">
        <v>2</v>
      </c>
      <c r="G4" s="64" t="s">
        <v>2</v>
      </c>
      <c r="H4" s="64" t="s">
        <v>2</v>
      </c>
      <c r="I4" s="64" t="s">
        <v>2</v>
      </c>
      <c r="J4" s="64" t="s">
        <v>2</v>
      </c>
      <c r="K4" s="64" t="s">
        <v>2</v>
      </c>
      <c r="L4" s="64" t="s">
        <v>2</v>
      </c>
      <c r="M4" s="64" t="s">
        <v>2</v>
      </c>
      <c r="N4" s="64" t="s">
        <v>2</v>
      </c>
      <c r="O4" s="64" t="s">
        <v>2</v>
      </c>
      <c r="P4" s="64" t="s">
        <v>2</v>
      </c>
      <c r="Q4" s="64" t="s">
        <v>2</v>
      </c>
    </row>
    <row r="6" spans="1:17" ht="24.75" thickBot="1" x14ac:dyDescent="0.25">
      <c r="A6" s="65" t="s">
        <v>3</v>
      </c>
      <c r="C6" s="66" t="s">
        <v>26</v>
      </c>
      <c r="D6" s="66" t="s">
        <v>26</v>
      </c>
      <c r="E6" s="66" t="s">
        <v>26</v>
      </c>
      <c r="F6" s="66" t="s">
        <v>26</v>
      </c>
      <c r="G6" s="66" t="s">
        <v>26</v>
      </c>
      <c r="H6" s="66" t="s">
        <v>26</v>
      </c>
      <c r="I6" s="66" t="s">
        <v>26</v>
      </c>
      <c r="K6" s="66" t="s">
        <v>27</v>
      </c>
      <c r="L6" s="66" t="s">
        <v>27</v>
      </c>
      <c r="M6" s="66" t="s">
        <v>27</v>
      </c>
      <c r="N6" s="66" t="s">
        <v>27</v>
      </c>
      <c r="O6" s="66" t="s">
        <v>27</v>
      </c>
      <c r="P6" s="66" t="s">
        <v>27</v>
      </c>
      <c r="Q6" s="66" t="s">
        <v>27</v>
      </c>
    </row>
    <row r="7" spans="1:17" ht="24.75" thickBot="1" x14ac:dyDescent="0.25">
      <c r="A7" s="66" t="s">
        <v>3</v>
      </c>
      <c r="C7" s="54" t="s">
        <v>7</v>
      </c>
      <c r="E7" s="54" t="s">
        <v>38</v>
      </c>
      <c r="G7" s="54" t="s">
        <v>39</v>
      </c>
      <c r="I7" s="54" t="s">
        <v>41</v>
      </c>
      <c r="K7" s="54" t="s">
        <v>7</v>
      </c>
      <c r="M7" s="54" t="s">
        <v>38</v>
      </c>
      <c r="O7" s="54" t="s">
        <v>39</v>
      </c>
      <c r="Q7" s="54" t="s">
        <v>41</v>
      </c>
    </row>
    <row r="8" spans="1:17" ht="24" x14ac:dyDescent="0.2">
      <c r="A8" s="53" t="s">
        <v>116</v>
      </c>
      <c r="C8" s="16">
        <v>534032</v>
      </c>
      <c r="D8" s="16"/>
      <c r="E8" s="16">
        <v>47640670040</v>
      </c>
      <c r="F8" s="16"/>
      <c r="G8" s="16">
        <v>41977660787</v>
      </c>
      <c r="H8" s="16"/>
      <c r="I8" s="16">
        <v>5663009253</v>
      </c>
      <c r="J8" s="16"/>
      <c r="K8" s="16">
        <v>765570</v>
      </c>
      <c r="L8" s="16"/>
      <c r="M8" s="16">
        <v>66543770116</v>
      </c>
      <c r="N8" s="16"/>
      <c r="O8" s="16">
        <v>60177737986</v>
      </c>
      <c r="P8" s="16"/>
      <c r="Q8" s="16">
        <f>+M8-O8</f>
        <v>6366032130</v>
      </c>
    </row>
    <row r="9" spans="1:17" ht="24" x14ac:dyDescent="0.2">
      <c r="A9" s="53" t="s">
        <v>56</v>
      </c>
      <c r="C9" s="16">
        <v>4860313</v>
      </c>
      <c r="D9" s="16"/>
      <c r="E9" s="16">
        <v>18870987777</v>
      </c>
      <c r="F9" s="16"/>
      <c r="G9" s="16">
        <v>15718504669</v>
      </c>
      <c r="H9" s="16"/>
      <c r="I9" s="16">
        <v>3152483108</v>
      </c>
      <c r="J9" s="16"/>
      <c r="K9" s="16">
        <v>13417436</v>
      </c>
      <c r="L9" s="16"/>
      <c r="M9" s="16">
        <v>48292264641</v>
      </c>
      <c r="N9" s="16"/>
      <c r="O9" s="16">
        <v>43392684840</v>
      </c>
      <c r="P9" s="16"/>
      <c r="Q9" s="16">
        <f t="shared" ref="Q9:Q38" si="0">+M9-O9</f>
        <v>4899579801</v>
      </c>
    </row>
    <row r="10" spans="1:17" ht="24" x14ac:dyDescent="0.2">
      <c r="A10" s="53" t="s">
        <v>101</v>
      </c>
      <c r="C10" s="16">
        <v>0</v>
      </c>
      <c r="D10" s="16"/>
      <c r="E10" s="16">
        <v>0</v>
      </c>
      <c r="F10" s="16"/>
      <c r="G10" s="16">
        <v>0</v>
      </c>
      <c r="H10" s="16"/>
      <c r="I10" s="16">
        <v>0</v>
      </c>
      <c r="J10" s="16"/>
      <c r="K10" s="16">
        <v>285752</v>
      </c>
      <c r="L10" s="16"/>
      <c r="M10" s="16">
        <v>15608645271</v>
      </c>
      <c r="N10" s="16"/>
      <c r="O10" s="16">
        <v>12584790368</v>
      </c>
      <c r="P10" s="16"/>
      <c r="Q10" s="16">
        <f t="shared" si="0"/>
        <v>3023854903</v>
      </c>
    </row>
    <row r="11" spans="1:17" ht="24" x14ac:dyDescent="0.2">
      <c r="A11" s="53" t="s">
        <v>78</v>
      </c>
      <c r="C11" s="16">
        <v>0</v>
      </c>
      <c r="D11" s="16"/>
      <c r="E11" s="16">
        <v>0</v>
      </c>
      <c r="F11" s="16"/>
      <c r="G11" s="16">
        <v>0</v>
      </c>
      <c r="H11" s="16"/>
      <c r="I11" s="16">
        <v>0</v>
      </c>
      <c r="J11" s="16"/>
      <c r="K11" s="16">
        <v>18000</v>
      </c>
      <c r="L11" s="16"/>
      <c r="M11" s="16">
        <v>1622486557</v>
      </c>
      <c r="N11" s="16"/>
      <c r="O11" s="16">
        <v>1636305705</v>
      </c>
      <c r="P11" s="16"/>
      <c r="Q11" s="16">
        <f t="shared" si="0"/>
        <v>-13819148</v>
      </c>
    </row>
    <row r="12" spans="1:17" ht="24" x14ac:dyDescent="0.2">
      <c r="A12" s="53" t="s">
        <v>67</v>
      </c>
      <c r="C12" s="16">
        <v>0</v>
      </c>
      <c r="D12" s="16"/>
      <c r="E12" s="16">
        <v>0</v>
      </c>
      <c r="F12" s="16"/>
      <c r="G12" s="16">
        <v>0</v>
      </c>
      <c r="H12" s="16"/>
      <c r="I12" s="16">
        <v>0</v>
      </c>
      <c r="J12" s="16"/>
      <c r="K12" s="16">
        <v>1</v>
      </c>
      <c r="L12" s="16"/>
      <c r="M12" s="16">
        <v>1</v>
      </c>
      <c r="N12" s="16"/>
      <c r="O12" s="16">
        <v>12434</v>
      </c>
      <c r="P12" s="16"/>
      <c r="Q12" s="16">
        <f t="shared" si="0"/>
        <v>-12433</v>
      </c>
    </row>
    <row r="13" spans="1:17" ht="24" x14ac:dyDescent="0.2">
      <c r="A13" s="53" t="s">
        <v>59</v>
      </c>
      <c r="C13" s="16">
        <v>140702</v>
      </c>
      <c r="D13" s="16"/>
      <c r="E13" s="16">
        <v>9092666443</v>
      </c>
      <c r="F13" s="16"/>
      <c r="G13" s="16">
        <v>8428792486</v>
      </c>
      <c r="H13" s="16"/>
      <c r="I13" s="16">
        <v>663873957</v>
      </c>
      <c r="J13" s="16"/>
      <c r="K13" s="16">
        <v>3445502</v>
      </c>
      <c r="L13" s="16"/>
      <c r="M13" s="16">
        <v>227107401957</v>
      </c>
      <c r="N13" s="16"/>
      <c r="O13" s="16">
        <v>206403756795</v>
      </c>
      <c r="P13" s="16"/>
      <c r="Q13" s="16">
        <f t="shared" si="0"/>
        <v>20703645162</v>
      </c>
    </row>
    <row r="14" spans="1:17" ht="24" x14ac:dyDescent="0.2">
      <c r="A14" s="53" t="s">
        <v>76</v>
      </c>
      <c r="C14" s="16">
        <v>519480</v>
      </c>
      <c r="D14" s="16"/>
      <c r="E14" s="16">
        <v>31204933863</v>
      </c>
      <c r="F14" s="16"/>
      <c r="G14" s="16">
        <v>31724174495</v>
      </c>
      <c r="H14" s="16"/>
      <c r="I14" s="16">
        <v>-519240632</v>
      </c>
      <c r="J14" s="16"/>
      <c r="K14" s="16">
        <v>2119082</v>
      </c>
      <c r="L14" s="16"/>
      <c r="M14" s="16">
        <v>124423921708</v>
      </c>
      <c r="N14" s="16"/>
      <c r="O14" s="16">
        <v>129410423921</v>
      </c>
      <c r="P14" s="16"/>
      <c r="Q14" s="16">
        <f t="shared" si="0"/>
        <v>-4986502213</v>
      </c>
    </row>
    <row r="15" spans="1:17" ht="24" x14ac:dyDescent="0.2">
      <c r="A15" s="53" t="s">
        <v>81</v>
      </c>
      <c r="C15" s="16">
        <v>0</v>
      </c>
      <c r="D15" s="16"/>
      <c r="E15" s="16">
        <v>0</v>
      </c>
      <c r="F15" s="16"/>
      <c r="G15" s="16">
        <v>0</v>
      </c>
      <c r="H15" s="16"/>
      <c r="I15" s="16">
        <v>0</v>
      </c>
      <c r="J15" s="16"/>
      <c r="K15" s="16">
        <v>250000</v>
      </c>
      <c r="L15" s="16"/>
      <c r="M15" s="16">
        <v>4821142556</v>
      </c>
      <c r="N15" s="16"/>
      <c r="O15" s="16">
        <v>4540323372</v>
      </c>
      <c r="P15" s="16"/>
      <c r="Q15" s="16">
        <f t="shared" si="0"/>
        <v>280819184</v>
      </c>
    </row>
    <row r="16" spans="1:17" ht="24" x14ac:dyDescent="0.2">
      <c r="A16" s="53" t="s">
        <v>55</v>
      </c>
      <c r="C16" s="16">
        <v>0</v>
      </c>
      <c r="D16" s="16"/>
      <c r="E16" s="16">
        <v>0</v>
      </c>
      <c r="F16" s="16"/>
      <c r="G16" s="16">
        <v>0</v>
      </c>
      <c r="H16" s="16"/>
      <c r="I16" s="16">
        <v>0</v>
      </c>
      <c r="J16" s="16"/>
      <c r="K16" s="16">
        <v>1</v>
      </c>
      <c r="L16" s="16"/>
      <c r="M16" s="16">
        <v>1</v>
      </c>
      <c r="N16" s="16"/>
      <c r="O16" s="16">
        <v>11152</v>
      </c>
      <c r="P16" s="16"/>
      <c r="Q16" s="16">
        <f t="shared" si="0"/>
        <v>-11151</v>
      </c>
    </row>
    <row r="17" spans="1:21" ht="24" x14ac:dyDescent="0.2">
      <c r="A17" s="53" t="s">
        <v>115</v>
      </c>
      <c r="C17" s="16">
        <v>0</v>
      </c>
      <c r="D17" s="16"/>
      <c r="E17" s="16">
        <v>0</v>
      </c>
      <c r="F17" s="16"/>
      <c r="G17" s="16">
        <v>0</v>
      </c>
      <c r="H17" s="16"/>
      <c r="I17" s="16">
        <v>0</v>
      </c>
      <c r="J17" s="16"/>
      <c r="K17" s="16">
        <v>417454</v>
      </c>
      <c r="L17" s="16"/>
      <c r="M17" s="16">
        <v>6131792837</v>
      </c>
      <c r="N17" s="16"/>
      <c r="O17" s="16">
        <v>6755975589</v>
      </c>
      <c r="P17" s="16"/>
      <c r="Q17" s="16">
        <f t="shared" si="0"/>
        <v>-624182752</v>
      </c>
    </row>
    <row r="18" spans="1:21" ht="24" x14ac:dyDescent="0.2">
      <c r="A18" s="53" t="s">
        <v>113</v>
      </c>
      <c r="C18" s="16">
        <v>808750</v>
      </c>
      <c r="D18" s="16"/>
      <c r="E18" s="16">
        <v>3456659740</v>
      </c>
      <c r="F18" s="16"/>
      <c r="G18" s="16">
        <v>2475309022</v>
      </c>
      <c r="H18" s="16"/>
      <c r="I18" s="16">
        <v>981350718</v>
      </c>
      <c r="J18" s="16"/>
      <c r="K18" s="16">
        <v>808750</v>
      </c>
      <c r="L18" s="16"/>
      <c r="M18" s="16">
        <v>3456659740</v>
      </c>
      <c r="N18" s="16"/>
      <c r="O18" s="16">
        <v>2475309022</v>
      </c>
      <c r="P18" s="16"/>
      <c r="Q18" s="16">
        <f t="shared" si="0"/>
        <v>981350718</v>
      </c>
    </row>
    <row r="19" spans="1:21" ht="24" x14ac:dyDescent="0.2">
      <c r="A19" s="53" t="s">
        <v>65</v>
      </c>
      <c r="C19" s="16">
        <v>85659</v>
      </c>
      <c r="D19" s="16"/>
      <c r="E19" s="16">
        <v>1151874462</v>
      </c>
      <c r="F19" s="16"/>
      <c r="G19" s="16">
        <v>1063536011</v>
      </c>
      <c r="H19" s="16"/>
      <c r="I19" s="16">
        <v>88338451</v>
      </c>
      <c r="J19" s="16"/>
      <c r="K19" s="16">
        <v>715200</v>
      </c>
      <c r="L19" s="16"/>
      <c r="M19" s="16">
        <v>8921217631</v>
      </c>
      <c r="N19" s="16"/>
      <c r="O19" s="16">
        <v>8879871812</v>
      </c>
      <c r="P19" s="16"/>
      <c r="Q19" s="16">
        <f t="shared" si="0"/>
        <v>41345819</v>
      </c>
    </row>
    <row r="20" spans="1:21" ht="24" x14ac:dyDescent="0.2">
      <c r="A20" s="21" t="s">
        <v>69</v>
      </c>
      <c r="C20" s="16">
        <v>0</v>
      </c>
      <c r="D20" s="16"/>
      <c r="E20" s="16">
        <v>0</v>
      </c>
      <c r="F20" s="16"/>
      <c r="G20" s="16">
        <v>0</v>
      </c>
      <c r="H20" s="16"/>
      <c r="I20" s="16">
        <v>0</v>
      </c>
      <c r="J20" s="16"/>
      <c r="K20" s="16">
        <v>2535393</v>
      </c>
      <c r="L20" s="16"/>
      <c r="M20" s="16">
        <v>59989192409</v>
      </c>
      <c r="N20" s="16"/>
      <c r="O20" s="16">
        <v>60365771952</v>
      </c>
      <c r="P20" s="16"/>
      <c r="Q20" s="16">
        <f t="shared" si="0"/>
        <v>-376579543</v>
      </c>
      <c r="T20" s="22"/>
      <c r="U20" s="22"/>
    </row>
    <row r="21" spans="1:21" ht="24" x14ac:dyDescent="0.2">
      <c r="A21" s="21" t="s">
        <v>97</v>
      </c>
      <c r="C21" s="16">
        <v>0</v>
      </c>
      <c r="D21" s="16"/>
      <c r="E21" s="16">
        <v>0</v>
      </c>
      <c r="F21" s="16"/>
      <c r="G21" s="16">
        <v>0</v>
      </c>
      <c r="H21" s="16"/>
      <c r="I21" s="16">
        <v>0</v>
      </c>
      <c r="J21" s="16"/>
      <c r="K21" s="16">
        <v>800000</v>
      </c>
      <c r="L21" s="16"/>
      <c r="M21" s="16">
        <v>14624463747</v>
      </c>
      <c r="N21" s="16"/>
      <c r="O21" s="16">
        <v>11427166451</v>
      </c>
      <c r="P21" s="16"/>
      <c r="Q21" s="16">
        <f t="shared" si="0"/>
        <v>3197297296</v>
      </c>
      <c r="T21" s="22"/>
      <c r="U21" s="22"/>
    </row>
    <row r="22" spans="1:21" s="24" customFormat="1" ht="24" x14ac:dyDescent="0.2">
      <c r="A22" s="23" t="s">
        <v>95</v>
      </c>
      <c r="C22" s="16">
        <v>250000</v>
      </c>
      <c r="D22" s="16"/>
      <c r="E22" s="16">
        <v>1838015532</v>
      </c>
      <c r="F22" s="16"/>
      <c r="G22" s="16">
        <v>1789373273</v>
      </c>
      <c r="H22" s="16"/>
      <c r="I22" s="16">
        <v>48642259</v>
      </c>
      <c r="J22" s="16"/>
      <c r="K22" s="16">
        <v>500000</v>
      </c>
      <c r="L22" s="16"/>
      <c r="M22" s="16">
        <v>4300774444</v>
      </c>
      <c r="N22" s="16"/>
      <c r="O22" s="16">
        <v>3578746544</v>
      </c>
      <c r="P22" s="16"/>
      <c r="Q22" s="16">
        <f t="shared" si="0"/>
        <v>722027900</v>
      </c>
      <c r="S22" s="20"/>
      <c r="T22" s="22"/>
      <c r="U22" s="22"/>
    </row>
    <row r="23" spans="1:21" ht="24" x14ac:dyDescent="0.2">
      <c r="A23" s="21" t="s">
        <v>120</v>
      </c>
      <c r="C23" s="16">
        <v>182411</v>
      </c>
      <c r="D23" s="16"/>
      <c r="E23" s="16">
        <v>20368923226</v>
      </c>
      <c r="F23" s="16"/>
      <c r="G23" s="16">
        <v>15110014068</v>
      </c>
      <c r="H23" s="16"/>
      <c r="I23" s="16">
        <v>5258909158</v>
      </c>
      <c r="J23" s="16"/>
      <c r="K23" s="16">
        <v>182411</v>
      </c>
      <c r="L23" s="16"/>
      <c r="M23" s="16">
        <v>20368923226</v>
      </c>
      <c r="N23" s="16"/>
      <c r="O23" s="16">
        <v>15110014068</v>
      </c>
      <c r="P23" s="16"/>
      <c r="Q23" s="16">
        <f t="shared" si="0"/>
        <v>5258909158</v>
      </c>
      <c r="T23" s="22"/>
      <c r="U23" s="22"/>
    </row>
    <row r="24" spans="1:21" ht="24" x14ac:dyDescent="0.2">
      <c r="A24" s="21" t="s">
        <v>72</v>
      </c>
      <c r="C24" s="16">
        <v>11713933</v>
      </c>
      <c r="D24" s="16"/>
      <c r="E24" s="16">
        <v>86871362109</v>
      </c>
      <c r="F24" s="16"/>
      <c r="G24" s="16">
        <v>82405313944</v>
      </c>
      <c r="H24" s="16"/>
      <c r="I24" s="16">
        <v>4466048165</v>
      </c>
      <c r="J24" s="16"/>
      <c r="K24" s="16">
        <v>45062933</v>
      </c>
      <c r="L24" s="16"/>
      <c r="M24" s="16">
        <v>425445419055</v>
      </c>
      <c r="N24" s="16"/>
      <c r="O24" s="16">
        <v>395210564254</v>
      </c>
      <c r="P24" s="16"/>
      <c r="Q24" s="16">
        <f t="shared" si="0"/>
        <v>30234854801</v>
      </c>
      <c r="T24" s="22"/>
      <c r="U24" s="22"/>
    </row>
    <row r="25" spans="1:21" ht="24" x14ac:dyDescent="0.2">
      <c r="A25" s="21" t="s">
        <v>54</v>
      </c>
      <c r="C25" s="16">
        <v>0</v>
      </c>
      <c r="D25" s="16"/>
      <c r="E25" s="16">
        <v>0</v>
      </c>
      <c r="F25" s="16"/>
      <c r="G25" s="16">
        <v>0</v>
      </c>
      <c r="H25" s="16"/>
      <c r="I25" s="16">
        <v>0</v>
      </c>
      <c r="J25" s="16"/>
      <c r="K25" s="16">
        <v>311144</v>
      </c>
      <c r="L25" s="16"/>
      <c r="M25" s="16">
        <v>2675381807</v>
      </c>
      <c r="N25" s="16"/>
      <c r="O25" s="16">
        <v>2251650806</v>
      </c>
      <c r="P25" s="16"/>
      <c r="Q25" s="16">
        <f t="shared" si="0"/>
        <v>423731001</v>
      </c>
      <c r="T25" s="22"/>
      <c r="U25" s="22"/>
    </row>
    <row r="26" spans="1:21" ht="24" x14ac:dyDescent="0.2">
      <c r="A26" s="21" t="s">
        <v>68</v>
      </c>
      <c r="C26" s="16">
        <v>0</v>
      </c>
      <c r="D26" s="16"/>
      <c r="E26" s="16">
        <v>0</v>
      </c>
      <c r="F26" s="16"/>
      <c r="G26" s="16">
        <v>0</v>
      </c>
      <c r="H26" s="16"/>
      <c r="I26" s="16">
        <v>0</v>
      </c>
      <c r="J26" s="16"/>
      <c r="K26" s="16">
        <v>2013281</v>
      </c>
      <c r="L26" s="16"/>
      <c r="M26" s="16">
        <v>35757568625</v>
      </c>
      <c r="N26" s="16"/>
      <c r="O26" s="16">
        <v>39852481826</v>
      </c>
      <c r="P26" s="16"/>
      <c r="Q26" s="16">
        <f t="shared" si="0"/>
        <v>-4094913201</v>
      </c>
      <c r="T26" s="22"/>
      <c r="U26" s="22"/>
    </row>
    <row r="27" spans="1:21" ht="24" x14ac:dyDescent="0.2">
      <c r="A27" s="21" t="s">
        <v>106</v>
      </c>
      <c r="C27" s="16">
        <v>0</v>
      </c>
      <c r="D27" s="16"/>
      <c r="E27" s="16">
        <v>0</v>
      </c>
      <c r="F27" s="16"/>
      <c r="G27" s="16">
        <v>0</v>
      </c>
      <c r="H27" s="16"/>
      <c r="I27" s="16">
        <v>0</v>
      </c>
      <c r="J27" s="16"/>
      <c r="K27" s="16">
        <v>1500000</v>
      </c>
      <c r="L27" s="16"/>
      <c r="M27" s="16">
        <v>5355941441</v>
      </c>
      <c r="N27" s="16"/>
      <c r="O27" s="16">
        <v>3980110663</v>
      </c>
      <c r="P27" s="16"/>
      <c r="Q27" s="16">
        <f t="shared" si="0"/>
        <v>1375830778</v>
      </c>
      <c r="T27" s="22"/>
      <c r="U27" s="22"/>
    </row>
    <row r="28" spans="1:21" ht="24" x14ac:dyDescent="0.2">
      <c r="A28" s="21" t="s">
        <v>92</v>
      </c>
      <c r="C28" s="16">
        <v>0</v>
      </c>
      <c r="D28" s="16"/>
      <c r="E28" s="16">
        <v>0</v>
      </c>
      <c r="F28" s="16"/>
      <c r="G28" s="16">
        <v>0</v>
      </c>
      <c r="H28" s="16"/>
      <c r="I28" s="16">
        <v>0</v>
      </c>
      <c r="J28" s="16"/>
      <c r="K28" s="16">
        <v>202824</v>
      </c>
      <c r="L28" s="16"/>
      <c r="M28" s="16">
        <v>7514697090</v>
      </c>
      <c r="N28" s="16"/>
      <c r="O28" s="16">
        <v>6430063473</v>
      </c>
      <c r="P28" s="16"/>
      <c r="Q28" s="16">
        <f t="shared" si="0"/>
        <v>1084633617</v>
      </c>
      <c r="T28" s="22"/>
      <c r="U28" s="22"/>
    </row>
    <row r="29" spans="1:21" ht="24" x14ac:dyDescent="0.2">
      <c r="A29" s="21" t="s">
        <v>90</v>
      </c>
      <c r="C29" s="16">
        <v>0</v>
      </c>
      <c r="D29" s="16"/>
      <c r="E29" s="16">
        <v>0</v>
      </c>
      <c r="F29" s="16"/>
      <c r="G29" s="16">
        <v>0</v>
      </c>
      <c r="H29" s="16"/>
      <c r="I29" s="16">
        <v>0</v>
      </c>
      <c r="J29" s="16"/>
      <c r="K29" s="16">
        <v>634682</v>
      </c>
      <c r="L29" s="16"/>
      <c r="M29" s="16">
        <v>20796783092</v>
      </c>
      <c r="N29" s="16"/>
      <c r="O29" s="16">
        <v>16212747184</v>
      </c>
      <c r="P29" s="16"/>
      <c r="Q29" s="16">
        <f t="shared" si="0"/>
        <v>4584035908</v>
      </c>
      <c r="T29" s="22"/>
      <c r="U29" s="22"/>
    </row>
    <row r="30" spans="1:21" ht="24" x14ac:dyDescent="0.2">
      <c r="A30" s="21" t="s">
        <v>103</v>
      </c>
      <c r="C30" s="16">
        <v>0</v>
      </c>
      <c r="D30" s="16"/>
      <c r="E30" s="16">
        <v>0</v>
      </c>
      <c r="F30" s="16"/>
      <c r="G30" s="16">
        <v>0</v>
      </c>
      <c r="H30" s="16"/>
      <c r="I30" s="16">
        <v>0</v>
      </c>
      <c r="J30" s="16"/>
      <c r="K30" s="16">
        <v>245000</v>
      </c>
      <c r="L30" s="16"/>
      <c r="M30" s="16">
        <v>2342876469</v>
      </c>
      <c r="N30" s="16"/>
      <c r="O30" s="16">
        <v>1839413670</v>
      </c>
      <c r="P30" s="16"/>
      <c r="Q30" s="16">
        <f t="shared" si="0"/>
        <v>503462799</v>
      </c>
      <c r="T30" s="22"/>
      <c r="U30" s="22"/>
    </row>
    <row r="31" spans="1:21" ht="24" x14ac:dyDescent="0.2">
      <c r="A31" s="21" t="s">
        <v>53</v>
      </c>
      <c r="C31" s="16">
        <v>670000</v>
      </c>
      <c r="D31" s="16"/>
      <c r="E31" s="16">
        <v>4341543561</v>
      </c>
      <c r="F31" s="16"/>
      <c r="G31" s="16">
        <v>4382368828</v>
      </c>
      <c r="H31" s="16"/>
      <c r="I31" s="16">
        <v>-40825267</v>
      </c>
      <c r="J31" s="16"/>
      <c r="K31" s="16">
        <v>1340000</v>
      </c>
      <c r="L31" s="16"/>
      <c r="M31" s="16">
        <v>9649671178</v>
      </c>
      <c r="N31" s="16"/>
      <c r="O31" s="16">
        <v>8764737660</v>
      </c>
      <c r="P31" s="16"/>
      <c r="Q31" s="16">
        <f t="shared" si="0"/>
        <v>884933518</v>
      </c>
      <c r="T31" s="22"/>
      <c r="U31" s="22"/>
    </row>
    <row r="32" spans="1:21" ht="24" x14ac:dyDescent="0.2">
      <c r="A32" s="21" t="s">
        <v>70</v>
      </c>
      <c r="C32" s="16">
        <v>0</v>
      </c>
      <c r="D32" s="16"/>
      <c r="E32" s="16">
        <v>0</v>
      </c>
      <c r="F32" s="16"/>
      <c r="G32" s="16">
        <v>0</v>
      </c>
      <c r="H32" s="16"/>
      <c r="I32" s="16">
        <v>0</v>
      </c>
      <c r="J32" s="16"/>
      <c r="K32" s="16">
        <v>1400000</v>
      </c>
      <c r="L32" s="16"/>
      <c r="M32" s="16">
        <v>14890370660</v>
      </c>
      <c r="N32" s="16"/>
      <c r="O32" s="16">
        <v>14823166937</v>
      </c>
      <c r="P32" s="16"/>
      <c r="Q32" s="16">
        <f t="shared" si="0"/>
        <v>67203723</v>
      </c>
      <c r="T32" s="22"/>
      <c r="U32" s="22"/>
    </row>
    <row r="33" spans="1:21" ht="24" x14ac:dyDescent="0.2">
      <c r="A33" s="21" t="s">
        <v>91</v>
      </c>
      <c r="C33" s="16">
        <v>0</v>
      </c>
      <c r="D33" s="16"/>
      <c r="E33" s="16">
        <v>0</v>
      </c>
      <c r="F33" s="16"/>
      <c r="G33" s="16">
        <v>0</v>
      </c>
      <c r="H33" s="16"/>
      <c r="I33" s="16">
        <v>0</v>
      </c>
      <c r="J33" s="16"/>
      <c r="K33" s="16">
        <v>1715262</v>
      </c>
      <c r="L33" s="16"/>
      <c r="M33" s="16">
        <v>67995747341</v>
      </c>
      <c r="N33" s="16"/>
      <c r="O33" s="16">
        <v>47696311694</v>
      </c>
      <c r="P33" s="16"/>
      <c r="Q33" s="16">
        <f t="shared" si="0"/>
        <v>20299435647</v>
      </c>
      <c r="T33" s="22"/>
      <c r="U33" s="22"/>
    </row>
    <row r="34" spans="1:21" ht="24" x14ac:dyDescent="0.2">
      <c r="A34" s="21" t="s">
        <v>98</v>
      </c>
      <c r="C34" s="16">
        <v>0</v>
      </c>
      <c r="D34" s="16"/>
      <c r="E34" s="16">
        <v>0</v>
      </c>
      <c r="F34" s="16"/>
      <c r="G34" s="16">
        <v>0</v>
      </c>
      <c r="H34" s="16"/>
      <c r="I34" s="16">
        <v>0</v>
      </c>
      <c r="J34" s="16"/>
      <c r="K34" s="16">
        <v>450000</v>
      </c>
      <c r="L34" s="16"/>
      <c r="M34" s="16">
        <v>5166574923</v>
      </c>
      <c r="N34" s="16"/>
      <c r="O34" s="16">
        <v>2031793193</v>
      </c>
      <c r="P34" s="16"/>
      <c r="Q34" s="16">
        <f t="shared" si="0"/>
        <v>3134781730</v>
      </c>
      <c r="T34" s="22"/>
      <c r="U34" s="22"/>
    </row>
    <row r="35" spans="1:21" ht="24" x14ac:dyDescent="0.2">
      <c r="A35" s="21" t="s">
        <v>71</v>
      </c>
      <c r="C35" s="16">
        <v>9370</v>
      </c>
      <c r="D35" s="16"/>
      <c r="E35" s="16">
        <v>100018284968</v>
      </c>
      <c r="F35" s="16"/>
      <c r="G35" s="16">
        <v>61768152677</v>
      </c>
      <c r="H35" s="16"/>
      <c r="I35" s="16">
        <v>38250132291</v>
      </c>
      <c r="J35" s="16"/>
      <c r="K35" s="16">
        <v>21655</v>
      </c>
      <c r="L35" s="16"/>
      <c r="M35" s="16">
        <v>210165898802</v>
      </c>
      <c r="N35" s="16"/>
      <c r="O35" s="16">
        <v>142752331525</v>
      </c>
      <c r="P35" s="16"/>
      <c r="Q35" s="16">
        <f t="shared" si="0"/>
        <v>67413567277</v>
      </c>
      <c r="T35" s="22"/>
      <c r="U35" s="22"/>
    </row>
    <row r="36" spans="1:21" ht="24" x14ac:dyDescent="0.2">
      <c r="A36" s="21" t="s">
        <v>57</v>
      </c>
      <c r="C36" s="16">
        <v>0</v>
      </c>
      <c r="D36" s="16"/>
      <c r="E36" s="16">
        <v>0</v>
      </c>
      <c r="F36" s="16"/>
      <c r="G36" s="16">
        <v>0</v>
      </c>
      <c r="H36" s="16"/>
      <c r="I36" s="16">
        <v>0</v>
      </c>
      <c r="J36" s="16"/>
      <c r="K36" s="16">
        <v>227326</v>
      </c>
      <c r="L36" s="16"/>
      <c r="M36" s="16">
        <v>56739213378</v>
      </c>
      <c r="N36" s="16"/>
      <c r="O36" s="16">
        <v>53855928184</v>
      </c>
      <c r="P36" s="16"/>
      <c r="Q36" s="16">
        <f t="shared" si="0"/>
        <v>2883285194</v>
      </c>
      <c r="T36" s="22"/>
      <c r="U36" s="22"/>
    </row>
    <row r="37" spans="1:21" ht="24" x14ac:dyDescent="0.2">
      <c r="A37" s="21" t="s">
        <v>93</v>
      </c>
      <c r="C37" s="16">
        <v>0</v>
      </c>
      <c r="D37" s="16"/>
      <c r="E37" s="16">
        <v>0</v>
      </c>
      <c r="F37" s="16"/>
      <c r="G37" s="16">
        <v>0</v>
      </c>
      <c r="H37" s="16"/>
      <c r="I37" s="16">
        <v>0</v>
      </c>
      <c r="J37" s="16"/>
      <c r="K37" s="16">
        <v>595000</v>
      </c>
      <c r="L37" s="16"/>
      <c r="M37" s="16">
        <v>17462849258</v>
      </c>
      <c r="N37" s="16"/>
      <c r="O37" s="16">
        <v>10726275618</v>
      </c>
      <c r="P37" s="16"/>
      <c r="Q37" s="16">
        <f>+M37-O37</f>
        <v>6736573640</v>
      </c>
      <c r="T37" s="22"/>
      <c r="U37" s="22"/>
    </row>
    <row r="38" spans="1:21" ht="24.75" thickBot="1" x14ac:dyDescent="0.25">
      <c r="A38" s="21" t="s">
        <v>94</v>
      </c>
      <c r="C38" s="16">
        <v>0</v>
      </c>
      <c r="D38" s="16"/>
      <c r="E38" s="16">
        <v>0</v>
      </c>
      <c r="F38" s="16"/>
      <c r="G38" s="16">
        <v>0</v>
      </c>
      <c r="H38" s="16"/>
      <c r="I38" s="16">
        <v>0</v>
      </c>
      <c r="J38" s="16"/>
      <c r="K38" s="16">
        <v>8598231</v>
      </c>
      <c r="L38" s="16"/>
      <c r="M38" s="16">
        <v>129383991456</v>
      </c>
      <c r="N38" s="16"/>
      <c r="O38" s="16">
        <v>117021838475</v>
      </c>
      <c r="P38" s="16"/>
      <c r="Q38" s="16">
        <f t="shared" si="0"/>
        <v>12362152981</v>
      </c>
      <c r="T38" s="22"/>
      <c r="U38" s="22"/>
    </row>
    <row r="39" spans="1:21" ht="24.75" thickBot="1" x14ac:dyDescent="0.25">
      <c r="A39" s="20" t="s">
        <v>15</v>
      </c>
      <c r="C39" s="20" t="s">
        <v>15</v>
      </c>
      <c r="E39" s="25">
        <f>SUM(E8:E38)</f>
        <v>324855921721</v>
      </c>
      <c r="F39" s="21"/>
      <c r="G39" s="25">
        <f>SUM(G8:G38)</f>
        <v>266843200260</v>
      </c>
      <c r="H39" s="21"/>
      <c r="I39" s="25">
        <f>SUM(I8:I38)</f>
        <v>58012721461</v>
      </c>
      <c r="K39" s="20" t="s">
        <v>15</v>
      </c>
      <c r="M39" s="25">
        <f>SUM(M8:M38)</f>
        <v>1617555641417</v>
      </c>
      <c r="N39" s="21"/>
      <c r="O39" s="25">
        <f>SUM(O8:O38)</f>
        <v>1430188317173</v>
      </c>
      <c r="P39" s="21"/>
      <c r="Q39" s="25">
        <f>SUM(Q8:Q38)</f>
        <v>187367324244</v>
      </c>
      <c r="S39" s="22"/>
      <c r="T39" s="22"/>
    </row>
    <row r="40" spans="1:21" ht="23.25" thickTop="1" x14ac:dyDescent="0.2">
      <c r="Q40" s="16"/>
    </row>
    <row r="41" spans="1:21" x14ac:dyDescent="0.2">
      <c r="Q41" s="16"/>
    </row>
    <row r="42" spans="1:21" x14ac:dyDescent="0.2">
      <c r="Q42" s="16"/>
    </row>
    <row r="43" spans="1:21" x14ac:dyDescent="0.2">
      <c r="Q43" s="16"/>
    </row>
    <row r="44" spans="1:21" x14ac:dyDescent="0.2">
      <c r="Q44" s="16"/>
    </row>
    <row r="45" spans="1:21" x14ac:dyDescent="0.2">
      <c r="Q45" s="16"/>
    </row>
    <row r="46" spans="1:21" x14ac:dyDescent="0.2">
      <c r="Q46" s="16"/>
    </row>
    <row r="47" spans="1:21" x14ac:dyDescent="0.2">
      <c r="H47" s="16"/>
    </row>
    <row r="48" spans="1:21" x14ac:dyDescent="0.2">
      <c r="H48" s="16"/>
    </row>
    <row r="49" spans="8:8" x14ac:dyDescent="0.2">
      <c r="H49" s="16"/>
    </row>
    <row r="50" spans="8:8" x14ac:dyDescent="0.2">
      <c r="H50" s="16"/>
    </row>
    <row r="51" spans="8:8" x14ac:dyDescent="0.2">
      <c r="H51" s="16"/>
    </row>
    <row r="52" spans="8:8" x14ac:dyDescent="0.2">
      <c r="H52" s="16"/>
    </row>
    <row r="53" spans="8:8" x14ac:dyDescent="0.2">
      <c r="H53" s="16"/>
    </row>
    <row r="54" spans="8:8" x14ac:dyDescent="0.2">
      <c r="H54" s="16"/>
    </row>
    <row r="55" spans="8:8" x14ac:dyDescent="0.2">
      <c r="H55" s="16"/>
    </row>
    <row r="56" spans="8:8" x14ac:dyDescent="0.2">
      <c r="H56" s="16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درآمد 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2025-04-27T16:02:37Z</dcterms:modified>
</cp:coreProperties>
</file>