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2\بخشی\"/>
    </mc:Choice>
  </mc:AlternateContent>
  <xr:revisionPtr revIDLastSave="0" documentId="13_ncr:1_{9A8F305A-66EC-44E3-9322-9B5BBF572DF7}" xr6:coauthVersionLast="47" xr6:coauthVersionMax="47" xr10:uidLastSave="{00000000-0000-0000-0000-000000000000}"/>
  <bookViews>
    <workbookView xWindow="-120" yWindow="-120" windowWidth="29040" windowHeight="15720" tabRatio="798" activeTab="2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9" r:id="rId6"/>
    <sheet name="درآمد سود سهام" sheetId="4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externalReferences>
    <externalReference r:id="rId11"/>
  </externalReferences>
  <definedNames>
    <definedName name="_xlnm._FilterDatabase" localSheetId="8" hidden="1">'درآمد ناشی از فروش'!$K$6:$Q$57</definedName>
    <definedName name="_xlnm._FilterDatabase" localSheetId="0" hidden="1">سهام!$A$6:$A$58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8" i="1" l="1"/>
  <c r="C8" i="10"/>
  <c r="C7" i="10"/>
  <c r="I54" i="5"/>
  <c r="E54" i="5"/>
  <c r="G54" i="5"/>
  <c r="C9" i="5"/>
  <c r="E9" i="5"/>
  <c r="I9" i="5" s="1"/>
  <c r="G9" i="5"/>
  <c r="C10" i="5"/>
  <c r="E10" i="5"/>
  <c r="G10" i="5"/>
  <c r="I10" i="5"/>
  <c r="C11" i="5"/>
  <c r="E11" i="5"/>
  <c r="I11" i="5" s="1"/>
  <c r="G11" i="5"/>
  <c r="C12" i="5"/>
  <c r="E12" i="5"/>
  <c r="G12" i="5"/>
  <c r="I12" i="5"/>
  <c r="C13" i="5"/>
  <c r="E13" i="5"/>
  <c r="I13" i="5" s="1"/>
  <c r="G13" i="5"/>
  <c r="C14" i="5"/>
  <c r="E14" i="5"/>
  <c r="G14" i="5"/>
  <c r="I14" i="5"/>
  <c r="C15" i="5"/>
  <c r="E15" i="5"/>
  <c r="I15" i="5" s="1"/>
  <c r="G15" i="5"/>
  <c r="C16" i="5"/>
  <c r="E16" i="5"/>
  <c r="G16" i="5"/>
  <c r="I16" i="5"/>
  <c r="C17" i="5"/>
  <c r="E17" i="5"/>
  <c r="I17" i="5" s="1"/>
  <c r="G17" i="5"/>
  <c r="C18" i="5"/>
  <c r="E18" i="5"/>
  <c r="G18" i="5"/>
  <c r="I18" i="5"/>
  <c r="C19" i="5"/>
  <c r="E19" i="5"/>
  <c r="I19" i="5" s="1"/>
  <c r="G19" i="5"/>
  <c r="C20" i="5"/>
  <c r="E20" i="5"/>
  <c r="G20" i="5"/>
  <c r="I20" i="5"/>
  <c r="C21" i="5"/>
  <c r="E21" i="5"/>
  <c r="I21" i="5" s="1"/>
  <c r="G21" i="5"/>
  <c r="C22" i="5"/>
  <c r="E22" i="5"/>
  <c r="G22" i="5"/>
  <c r="I22" i="5"/>
  <c r="C23" i="5"/>
  <c r="E23" i="5"/>
  <c r="I23" i="5" s="1"/>
  <c r="G23" i="5"/>
  <c r="C24" i="5"/>
  <c r="E24" i="5"/>
  <c r="G24" i="5"/>
  <c r="I24" i="5"/>
  <c r="C25" i="5"/>
  <c r="E25" i="5"/>
  <c r="I25" i="5" s="1"/>
  <c r="G25" i="5"/>
  <c r="C26" i="5"/>
  <c r="E26" i="5"/>
  <c r="G26" i="5"/>
  <c r="I26" i="5"/>
  <c r="C27" i="5"/>
  <c r="E27" i="5"/>
  <c r="I27" i="5" s="1"/>
  <c r="G27" i="5"/>
  <c r="C28" i="5"/>
  <c r="E28" i="5"/>
  <c r="G28" i="5"/>
  <c r="I28" i="5"/>
  <c r="C29" i="5"/>
  <c r="E29" i="5"/>
  <c r="I29" i="5" s="1"/>
  <c r="G29" i="5"/>
  <c r="C30" i="5"/>
  <c r="E30" i="5"/>
  <c r="G30" i="5"/>
  <c r="I30" i="5"/>
  <c r="C31" i="5"/>
  <c r="E31" i="5"/>
  <c r="I31" i="5" s="1"/>
  <c r="G31" i="5"/>
  <c r="C32" i="5"/>
  <c r="E32" i="5"/>
  <c r="G32" i="5"/>
  <c r="I32" i="5"/>
  <c r="C33" i="5"/>
  <c r="E33" i="5"/>
  <c r="I33" i="5" s="1"/>
  <c r="G33" i="5"/>
  <c r="C34" i="5"/>
  <c r="E34" i="5"/>
  <c r="G34" i="5"/>
  <c r="I34" i="5"/>
  <c r="C35" i="5"/>
  <c r="E35" i="5"/>
  <c r="I35" i="5" s="1"/>
  <c r="G35" i="5"/>
  <c r="C36" i="5"/>
  <c r="E36" i="5"/>
  <c r="G36" i="5"/>
  <c r="I36" i="5"/>
  <c r="C37" i="5"/>
  <c r="E37" i="5"/>
  <c r="I37" i="5" s="1"/>
  <c r="G37" i="5"/>
  <c r="C38" i="5"/>
  <c r="E38" i="5"/>
  <c r="G38" i="5"/>
  <c r="I38" i="5"/>
  <c r="C39" i="5"/>
  <c r="E39" i="5"/>
  <c r="I39" i="5" s="1"/>
  <c r="G39" i="5"/>
  <c r="C40" i="5"/>
  <c r="E40" i="5"/>
  <c r="G40" i="5"/>
  <c r="I40" i="5"/>
  <c r="C41" i="5"/>
  <c r="E41" i="5"/>
  <c r="I41" i="5" s="1"/>
  <c r="G41" i="5"/>
  <c r="C42" i="5"/>
  <c r="E42" i="5"/>
  <c r="G42" i="5"/>
  <c r="I42" i="5"/>
  <c r="C43" i="5"/>
  <c r="E43" i="5"/>
  <c r="I43" i="5" s="1"/>
  <c r="G43" i="5"/>
  <c r="C44" i="5"/>
  <c r="E44" i="5"/>
  <c r="G44" i="5"/>
  <c r="I44" i="5"/>
  <c r="C45" i="5"/>
  <c r="E45" i="5"/>
  <c r="I45" i="5" s="1"/>
  <c r="G45" i="5"/>
  <c r="C46" i="5"/>
  <c r="E46" i="5"/>
  <c r="G46" i="5"/>
  <c r="I46" i="5" s="1"/>
  <c r="C47" i="5"/>
  <c r="E47" i="5"/>
  <c r="I47" i="5" s="1"/>
  <c r="G47" i="5"/>
  <c r="C48" i="5"/>
  <c r="E48" i="5"/>
  <c r="G48" i="5"/>
  <c r="I48" i="5"/>
  <c r="C49" i="5"/>
  <c r="E49" i="5"/>
  <c r="I49" i="5" s="1"/>
  <c r="G49" i="5"/>
  <c r="C50" i="5"/>
  <c r="E50" i="5"/>
  <c r="G50" i="5"/>
  <c r="I50" i="5" s="1"/>
  <c r="C51" i="5"/>
  <c r="E51" i="5"/>
  <c r="G51" i="5"/>
  <c r="C52" i="5"/>
  <c r="E52" i="5"/>
  <c r="G52" i="5"/>
  <c r="C53" i="5"/>
  <c r="E53" i="5"/>
  <c r="G53" i="5"/>
  <c r="I8" i="5"/>
  <c r="G8" i="5"/>
  <c r="E8" i="5"/>
  <c r="C8" i="5"/>
  <c r="M54" i="5"/>
  <c r="O54" i="5"/>
  <c r="Q54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8" i="5"/>
  <c r="I52" i="6"/>
  <c r="I57" i="6" s="1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3" i="6"/>
  <c r="I54" i="6"/>
  <c r="I55" i="6"/>
  <c r="I56" i="6"/>
  <c r="I8" i="6"/>
  <c r="Q57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4" i="6"/>
  <c r="Q55" i="6"/>
  <c r="Q56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8" i="6"/>
  <c r="C10" i="8"/>
  <c r="G10" i="8"/>
  <c r="G9" i="8"/>
  <c r="G8" i="8"/>
  <c r="C9" i="8"/>
  <c r="C8" i="8"/>
  <c r="S13" i="4"/>
  <c r="Q13" i="4"/>
  <c r="O13" i="4"/>
  <c r="M13" i="4"/>
  <c r="K13" i="4"/>
  <c r="M12" i="4"/>
  <c r="M9" i="4"/>
  <c r="M10" i="4"/>
  <c r="M11" i="4"/>
  <c r="S9" i="4"/>
  <c r="S10" i="4"/>
  <c r="S11" i="4"/>
  <c r="S12" i="4"/>
  <c r="S8" i="4"/>
  <c r="M8" i="4"/>
  <c r="I13" i="4"/>
  <c r="G58" i="1"/>
  <c r="K58" i="1" l="1"/>
  <c r="O58" i="1"/>
  <c r="W58" i="1"/>
  <c r="E58" i="1"/>
  <c r="U58" i="1"/>
  <c r="M9" i="3"/>
  <c r="M8" i="3"/>
  <c r="I10" i="3"/>
  <c r="A4" i="2" l="1"/>
  <c r="G9" i="3"/>
  <c r="E9" i="8" s="1"/>
  <c r="G8" i="3"/>
  <c r="I9" i="2"/>
  <c r="I8" i="2"/>
  <c r="A4" i="5"/>
  <c r="A4" i="6"/>
  <c r="A4" i="3"/>
  <c r="A4" i="4"/>
  <c r="A4" i="9"/>
  <c r="A4" i="8"/>
  <c r="A4" i="10"/>
  <c r="A2" i="5"/>
  <c r="A2" i="6"/>
  <c r="A2" i="3"/>
  <c r="A2" i="4"/>
  <c r="A2" i="9"/>
  <c r="A2" i="8"/>
  <c r="A2" i="10"/>
  <c r="A2" i="2"/>
  <c r="M10" i="3"/>
  <c r="K10" i="3"/>
  <c r="E10" i="3"/>
  <c r="C10" i="3"/>
  <c r="I8" i="8"/>
  <c r="E10" i="2"/>
  <c r="I10" i="2" l="1"/>
  <c r="O57" i="6"/>
  <c r="M57" i="6"/>
  <c r="G57" i="6"/>
  <c r="G9" i="10"/>
  <c r="G10" i="3"/>
  <c r="I9" i="8"/>
  <c r="I10" i="8" s="1"/>
  <c r="E8" i="8"/>
  <c r="E10" i="8" s="1"/>
  <c r="R17" i="4"/>
  <c r="E9" i="9"/>
  <c r="C9" i="9"/>
  <c r="G10" i="2"/>
  <c r="C10" i="2"/>
  <c r="E57" i="6" l="1"/>
  <c r="K10" i="2"/>
  <c r="C9" i="10" l="1"/>
  <c r="E7" i="10" l="1"/>
  <c r="E8" i="10"/>
  <c r="E9" i="10" l="1"/>
</calcChain>
</file>

<file path=xl/sharedStrings.xml><?xml version="1.0" encoding="utf-8"?>
<sst xmlns="http://schemas.openxmlformats.org/spreadsheetml/2006/main" count="865" uniqueCount="126">
  <si>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</si>
  <si>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</si>
  <si>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</si>
  <si>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</si>
  <si>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</si>
  <si>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</si>
  <si>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</si>
  <si>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</si>
  <si>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</si>
  <si>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</si>
  <si>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</si>
  <si>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</si>
  <si>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</si>
  <si>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</si>
  <si>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</si>
  <si>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تولیدی چدن سازان</t>
  </si>
  <si>
    <t>شمش طلا</t>
  </si>
  <si>
    <t>کانی کربن طبس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</si>
  <si>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</si>
  <si>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</si>
  <si>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</si>
  <si>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</si>
  <si>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</si>
  <si>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</si>
  <si>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</si>
  <si>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</si>
  <si>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</si>
  <si>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</si>
  <si>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</si>
  <si>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</si>
  <si>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</si>
  <si>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</si>
  <si>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</si>
  <si>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</si>
  <si>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</si>
  <si>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</si>
  <si>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</si>
  <si>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</si>
  <si>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</si>
  <si>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</si>
  <si>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</si>
  <si>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</si>
  <si>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</si>
  <si>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</si>
  <si>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</si>
  <si>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</si>
  <si>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</si>
  <si>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</si>
  <si>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</si>
  <si>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</si>
  <si>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</si>
  <si>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</si>
  <si>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</si>
  <si>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</si>
  <si>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</si>
  <si>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</si>
  <si>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</si>
  <si>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سایپا دیزل</t>
  </si>
  <si>
    <t>پارس خودرو</t>
  </si>
  <si>
    <t>ایران خودرو دیزل</t>
  </si>
  <si>
    <t>پارس فنر</t>
  </si>
  <si>
    <t>سایپا</t>
  </si>
  <si>
    <t>چرخشگر</t>
  </si>
  <si>
    <t>تولیدمحورخودرو</t>
  </si>
  <si>
    <t>ایرکا پارت صنعت</t>
  </si>
  <si>
    <t>قطعات‌ اتومبیل‌ ایران‌</t>
  </si>
  <si>
    <t>زامیاد</t>
  </si>
  <si>
    <t>رینگ‌سازی‌مشهد</t>
  </si>
  <si>
    <t>الکتریک‌ خودرو شرق‌</t>
  </si>
  <si>
    <t>رادیاتور ایران‌</t>
  </si>
  <si>
    <t>موتورسازان‌تراکتورسازی‌ایران‌</t>
  </si>
  <si>
    <t>بهمن  دیزل</t>
  </si>
  <si>
    <t>گروه‌بهمن‌</t>
  </si>
  <si>
    <t>بهمن دیزل</t>
  </si>
  <si>
    <t>صندوق سرمایه‌گذاری بخشی صنایع مفید - خودران</t>
  </si>
  <si>
    <t>توسعه نیشکر و  صنایع جانبی</t>
  </si>
  <si>
    <t>دارویی و نهاده های زاگرس دارو</t>
  </si>
  <si>
    <t>سیمان‌ تهران‌</t>
  </si>
  <si>
    <t>صنایع ارتباطی آوا</t>
  </si>
  <si>
    <t>مدیریت نیروگاهی ایرانیان مپنا</t>
  </si>
  <si>
    <t>نساجی بابکان</t>
  </si>
  <si>
    <t>سرمایه‌گذاری‌ رنا(هلدینگ‌)</t>
  </si>
  <si>
    <t>توسعه نیشکر و صنایع جانبی</t>
  </si>
  <si>
    <t>اخشان خراسان</t>
  </si>
  <si>
    <t>تولید انرژی برق شمس پاسارگاد</t>
  </si>
  <si>
    <t>صنایع الکترونیک مادیران</t>
  </si>
  <si>
    <t>آلومینیوم‌ایران‌</t>
  </si>
  <si>
    <t>داروسازی  کوثر</t>
  </si>
  <si>
    <t>ریخته گری  تراکتورسازی  ایران</t>
  </si>
  <si>
    <t>سرمایه گذاری  سایپا</t>
  </si>
  <si>
    <t>صنایع ریخته گری ایران</t>
  </si>
  <si>
    <t>فنرسازی زر</t>
  </si>
  <si>
    <t>لنت  ترمزایران</t>
  </si>
  <si>
    <t>لیزینگ رایان  سایپا</t>
  </si>
  <si>
    <t>مهرمام میهن</t>
  </si>
  <si>
    <t>-</t>
  </si>
  <si>
    <t>سرمایه گذاری سایپا</t>
  </si>
  <si>
    <t>ریخته گری تراکتورسازی ایران</t>
  </si>
  <si>
    <t>آهنگری‌ تراکتورسازی‌ ایران‌</t>
  </si>
  <si>
    <t>ایمن خودرو شرق</t>
  </si>
  <si>
    <t>سرمایه گذاری پایا تدبیرپارسا</t>
  </si>
  <si>
    <t>سرمایه‌گذاری‌ رنا(هلدینگ‌</t>
  </si>
  <si>
    <t>گسترش سرمایه گذاری ایران خودرو</t>
  </si>
  <si>
    <t>نفت  بهران</t>
  </si>
  <si>
    <t>لیزینگ رایان سایپا</t>
  </si>
  <si>
    <t>لنت ترمزایران</t>
  </si>
  <si>
    <t>ایران خودرو</t>
  </si>
  <si>
    <t>نفت بهران</t>
  </si>
  <si>
    <t>داروسازی کوثر</t>
  </si>
  <si>
    <t>برای ماه منتهی به 1404/02/31</t>
  </si>
  <si>
    <t>1404/02/31</t>
  </si>
  <si>
    <t>1404/01/31</t>
  </si>
  <si>
    <t>ایران‌ خودرو</t>
  </si>
  <si>
    <t>پتروشیمی شازند</t>
  </si>
  <si>
    <t>تولیدی برنا باطری</t>
  </si>
  <si>
    <t>دوده  صنعتی  پارس</t>
  </si>
  <si>
    <t>سرمایه گذاری آرمان گستر پاریز</t>
  </si>
  <si>
    <t>سرمایه گذاری مهر</t>
  </si>
  <si>
    <t>فنرسازی‌خاور</t>
  </si>
  <si>
    <t>نیرو محرکه‌</t>
  </si>
  <si>
    <t>دوده صنعتی پارس</t>
  </si>
  <si>
    <t>1404/02/17</t>
  </si>
  <si>
    <t>اختیارخ خساپا-4000-1404/02/31</t>
  </si>
  <si>
    <t>ارزشیابی اوراق اختیارخ خساپا-5000-1404/03/28</t>
  </si>
  <si>
    <t>ارزشیابی اوراق اختیارخ خگستر-7000-1404/04/04</t>
  </si>
  <si>
    <t>ارزشیابی اوراق اختیارخ خگستر-6500-1404/04/04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</si>
</sst>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72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2" fillId="0" borderId="0" xfId="2" applyFont="1" applyFill="1"/>
    <xf numFmtId="3" fontId="4" fillId="0" borderId="2" xfId="2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164" fontId="2" fillId="0" borderId="0" xfId="2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/>
    </xf>
    <xf numFmtId="9" fontId="4" fillId="0" borderId="2" xfId="1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3" fontId="4" fillId="0" borderId="2" xfId="4" applyNumberFormat="1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9" fillId="0" borderId="0" xfId="4" applyFont="1" applyFill="1" applyAlignment="1">
      <alignment horizontal="right" vertical="center"/>
    </xf>
    <xf numFmtId="164" fontId="7" fillId="0" borderId="0" xfId="4" applyNumberFormat="1" applyFont="1" applyFill="1" applyAlignment="1">
      <alignment horizontal="center" vertical="center"/>
    </xf>
    <xf numFmtId="3" fontId="7" fillId="0" borderId="0" xfId="4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9" fillId="0" borderId="0" xfId="4" applyFont="1" applyFill="1" applyAlignment="1">
      <alignment horizontal="center" vertical="center"/>
    </xf>
    <xf numFmtId="3" fontId="9" fillId="0" borderId="2" xfId="4" applyNumberFormat="1" applyFont="1" applyFill="1" applyBorder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3" fontId="9" fillId="0" borderId="0" xfId="4" applyNumberFormat="1" applyFont="1" applyFill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9" fontId="2" fillId="0" borderId="0" xfId="1" applyNumberFormat="1" applyFont="1" applyFill="1" applyAlignment="1">
      <alignment horizontal="center" vertical="center"/>
    </xf>
    <xf numFmtId="9" fontId="2" fillId="0" borderId="3" xfId="1" applyNumberFormat="1" applyFont="1" applyFill="1" applyBorder="1" applyAlignment="1">
      <alignment horizontal="center" vertical="center"/>
    </xf>
    <xf numFmtId="9" fontId="4" fillId="0" borderId="4" xfId="2" applyNumberFormat="1" applyFont="1" applyFill="1" applyBorder="1" applyAlignment="1">
      <alignment horizontal="center" vertical="center"/>
    </xf>
    <xf numFmtId="9" fontId="4" fillId="0" borderId="2" xfId="2" applyNumberFormat="1" applyFont="1" applyFill="1" applyBorder="1" applyAlignment="1">
      <alignment horizontal="center" vertical="center"/>
    </xf>
    <xf numFmtId="3" fontId="2" fillId="0" borderId="0" xfId="2" applyNumberFormat="1" applyFont="1" applyFill="1"/>
    <xf numFmtId="3" fontId="12" fillId="0" borderId="0" xfId="0" applyNumberFormat="1" applyFont="1" applyFill="1"/>
    <xf numFmtId="3" fontId="11" fillId="0" borderId="0" xfId="0" applyNumberFormat="1" applyFont="1" applyFill="1"/>
    <xf numFmtId="10" fontId="7" fillId="0" borderId="0" xfId="3" applyNumberFormat="1" applyFont="1" applyFill="1" applyAlignment="1">
      <alignment horizontal="center" vertical="center"/>
    </xf>
    <xf numFmtId="10" fontId="9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3" fontId="2" fillId="0" borderId="0" xfId="4" applyNumberFormat="1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/>
    </xf>
    <xf numFmtId="164" fontId="2" fillId="0" borderId="0" xfId="2" applyNumberFormat="1" applyFont="1" applyFill="1" applyAlignment="1">
      <alignment horizontal="center"/>
    </xf>
    <xf numFmtId="3" fontId="12" fillId="0" borderId="0" xfId="0" applyNumberFormat="1" applyFont="1"/>
    <xf numFmtId="3" fontId="13" fillId="0" borderId="0" xfId="0" applyNumberFormat="1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0" xfId="4" applyFont="1" applyFill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pirzadeh/Downloads/ExcelReport2025_5_29_10_4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Report2025_5_29_10_43"/>
    </sheetNames>
    <sheetDataSet>
      <sheetData sheetId="0">
        <row r="1">
          <cell r="A1" t="str">
            <v>نام سهم</v>
          </cell>
          <cell r="B1" t="str">
            <v>تعداد</v>
          </cell>
          <cell r="C1" t="str">
            <v>ارزش بازار</v>
          </cell>
          <cell r="D1" t="str">
            <v>ارزش دفتری</v>
          </cell>
        </row>
        <row r="2">
          <cell r="A2" t="str">
            <v>سرمایه‌گذاری‌ رنا(هلدینگ‌</v>
          </cell>
          <cell r="B2">
            <v>46242794</v>
          </cell>
          <cell r="C2">
            <v>302467132892</v>
          </cell>
          <cell r="D2">
            <v>302500505958</v>
          </cell>
        </row>
        <row r="3">
          <cell r="A3" t="str">
            <v>ریخته گری تراکتورسازی ایران</v>
          </cell>
          <cell r="B3">
            <v>40648632</v>
          </cell>
          <cell r="C3">
            <v>155081193391</v>
          </cell>
          <cell r="D3">
            <v>138453568084</v>
          </cell>
        </row>
        <row r="4">
          <cell r="A4" t="str">
            <v>سرمایه گذاری آرمان گستر پاریز</v>
          </cell>
          <cell r="B4">
            <v>11941257</v>
          </cell>
          <cell r="C4">
            <v>66710560647</v>
          </cell>
          <cell r="D4">
            <v>68846445489</v>
          </cell>
        </row>
        <row r="5">
          <cell r="A5" t="str">
            <v>تولیدمحورخودرو</v>
          </cell>
          <cell r="B5">
            <v>10612027</v>
          </cell>
          <cell r="C5">
            <v>49896228128</v>
          </cell>
          <cell r="D5">
            <v>43095608552</v>
          </cell>
        </row>
        <row r="6">
          <cell r="A6" t="str">
            <v>الکتریک‌ خودرو شرق‌</v>
          </cell>
          <cell r="B6">
            <v>22745976</v>
          </cell>
          <cell r="C6">
            <v>87277060529</v>
          </cell>
          <cell r="D6">
            <v>80145465773</v>
          </cell>
        </row>
        <row r="7">
          <cell r="A7" t="str">
            <v>رینگ‌سازی‌مشهد</v>
          </cell>
          <cell r="B7">
            <v>3233496</v>
          </cell>
          <cell r="C7">
            <v>47538856575</v>
          </cell>
          <cell r="D7">
            <v>42370991044</v>
          </cell>
        </row>
        <row r="8">
          <cell r="A8" t="str">
            <v>ایرکا پارت صنعت</v>
          </cell>
          <cell r="B8">
            <v>82088715</v>
          </cell>
          <cell r="C8">
            <v>137333283266</v>
          </cell>
          <cell r="D8">
            <v>131667372296</v>
          </cell>
        </row>
        <row r="9">
          <cell r="A9" t="str">
            <v>فنرسازی زر</v>
          </cell>
          <cell r="B9">
            <v>39593460</v>
          </cell>
          <cell r="C9">
            <v>96072582427</v>
          </cell>
          <cell r="D9">
            <v>92760719216</v>
          </cell>
        </row>
        <row r="10">
          <cell r="A10" t="str">
            <v>پتروشیمی شازند</v>
          </cell>
          <cell r="B10">
            <v>1374254</v>
          </cell>
          <cell r="C10">
            <v>28469048612</v>
          </cell>
          <cell r="D10">
            <v>30027804684</v>
          </cell>
        </row>
        <row r="11">
          <cell r="A11" t="str">
            <v>اخشان خراسان</v>
          </cell>
          <cell r="B11">
            <v>245000</v>
          </cell>
          <cell r="C11">
            <v>2204057362</v>
          </cell>
          <cell r="D11">
            <v>1906935817</v>
          </cell>
        </row>
        <row r="12">
          <cell r="A12" t="str">
            <v>تولیدی برنا باطری</v>
          </cell>
          <cell r="B12">
            <v>6192278</v>
          </cell>
          <cell r="C12">
            <v>45796428557</v>
          </cell>
          <cell r="D12">
            <v>45498411182</v>
          </cell>
        </row>
        <row r="13">
          <cell r="A13" t="str">
            <v>قطعات‌ اتومبیل‌ ایران‌</v>
          </cell>
          <cell r="B13">
            <v>13860529</v>
          </cell>
          <cell r="C13">
            <v>77019348985</v>
          </cell>
          <cell r="D13">
            <v>75680753536</v>
          </cell>
        </row>
        <row r="14">
          <cell r="A14" t="str">
            <v>سرمایه گذاری سایپا</v>
          </cell>
          <cell r="B14">
            <v>19423891</v>
          </cell>
          <cell r="C14">
            <v>122993991066</v>
          </cell>
          <cell r="D14">
            <v>193982683109</v>
          </cell>
        </row>
        <row r="15">
          <cell r="A15" t="str">
            <v>فنرسازی‌خاور</v>
          </cell>
          <cell r="B15">
            <v>17955054</v>
          </cell>
          <cell r="C15">
            <v>70197054879</v>
          </cell>
          <cell r="D15">
            <v>72596728679</v>
          </cell>
        </row>
        <row r="16">
          <cell r="A16" t="str">
            <v>صنایع الکترونیک مادیران</v>
          </cell>
          <cell r="B16">
            <v>1500000</v>
          </cell>
          <cell r="C16">
            <v>7082606250</v>
          </cell>
          <cell r="D16">
            <v>6924552300</v>
          </cell>
        </row>
        <row r="17">
          <cell r="A17" t="str">
            <v>ایران خودرو دیزل</v>
          </cell>
          <cell r="B17">
            <v>238336257</v>
          </cell>
          <cell r="C17">
            <v>411763755599</v>
          </cell>
          <cell r="D17">
            <v>374982531706</v>
          </cell>
        </row>
        <row r="18">
          <cell r="A18" t="str">
            <v>رادیاتور ایران‌</v>
          </cell>
          <cell r="B18">
            <v>83150326</v>
          </cell>
          <cell r="C18">
            <v>236064340936</v>
          </cell>
          <cell r="D18">
            <v>230774383716</v>
          </cell>
        </row>
        <row r="19">
          <cell r="A19" t="str">
            <v>لیزینگ رایان سایپا</v>
          </cell>
          <cell r="B19">
            <v>34463606</v>
          </cell>
          <cell r="C19">
            <v>30216038935</v>
          </cell>
          <cell r="D19">
            <v>26438065077</v>
          </cell>
        </row>
        <row r="20">
          <cell r="A20" t="str">
            <v>تولیدی چدن سازان</v>
          </cell>
          <cell r="B20">
            <v>6837952</v>
          </cell>
          <cell r="C20">
            <v>13927598415</v>
          </cell>
          <cell r="D20">
            <v>13685399182</v>
          </cell>
        </row>
        <row r="21">
          <cell r="A21" t="str">
            <v>لنت ترمزایران</v>
          </cell>
          <cell r="B21">
            <v>6988792</v>
          </cell>
          <cell r="C21">
            <v>45851577338</v>
          </cell>
          <cell r="D21">
            <v>46337881946</v>
          </cell>
        </row>
        <row r="22">
          <cell r="A22" t="str">
            <v>پارس فنر</v>
          </cell>
          <cell r="B22">
            <v>17204579</v>
          </cell>
          <cell r="C22">
            <v>57514738132</v>
          </cell>
          <cell r="D22">
            <v>59857740997</v>
          </cell>
        </row>
        <row r="23">
          <cell r="A23" t="str">
            <v>ایران‌ خودرو</v>
          </cell>
          <cell r="B23">
            <v>4988591773</v>
          </cell>
          <cell r="C23">
            <v>3029893797341</v>
          </cell>
          <cell r="D23">
            <v>2853180827513</v>
          </cell>
        </row>
        <row r="24">
          <cell r="A24" t="str">
            <v>سیمان‌ تهران‌</v>
          </cell>
          <cell r="B24">
            <v>5400572</v>
          </cell>
          <cell r="C24">
            <v>67749695089</v>
          </cell>
          <cell r="D24">
            <v>70474908423</v>
          </cell>
        </row>
        <row r="25">
          <cell r="A25" t="str">
            <v>تولید انرژی برق شمس پاسارگاد</v>
          </cell>
          <cell r="B25">
            <v>900000</v>
          </cell>
          <cell r="C25">
            <v>3494483370</v>
          </cell>
          <cell r="D25">
            <v>3117837825</v>
          </cell>
        </row>
        <row r="26">
          <cell r="A26" t="str">
            <v>پارس خودرو</v>
          </cell>
          <cell r="B26">
            <v>203307520</v>
          </cell>
          <cell r="C26">
            <v>216850982594</v>
          </cell>
          <cell r="D26">
            <v>180484103977</v>
          </cell>
        </row>
        <row r="27">
          <cell r="A27" t="str">
            <v>نیرو محرکه‌</v>
          </cell>
          <cell r="B27">
            <v>9198564</v>
          </cell>
          <cell r="C27">
            <v>62909567904</v>
          </cell>
          <cell r="D27">
            <v>59538840094</v>
          </cell>
        </row>
        <row r="28">
          <cell r="A28" t="str">
            <v>سایپا دیزل</v>
          </cell>
          <cell r="B28">
            <v>67054196</v>
          </cell>
          <cell r="C28">
            <v>59656425063</v>
          </cell>
          <cell r="D28">
            <v>77512810023</v>
          </cell>
        </row>
        <row r="29">
          <cell r="A29" t="str">
            <v>گروه‌بهمن‌</v>
          </cell>
          <cell r="B29">
            <v>268040987</v>
          </cell>
          <cell r="C29">
            <v>615490590624</v>
          </cell>
          <cell r="D29">
            <v>625079319305</v>
          </cell>
        </row>
        <row r="30">
          <cell r="A30" t="str">
            <v>سرمایه گذاری پایا تدبیرپارسا</v>
          </cell>
          <cell r="B30">
            <v>3250000</v>
          </cell>
          <cell r="C30">
            <v>4413084975</v>
          </cell>
          <cell r="D30">
            <v>5093965310</v>
          </cell>
        </row>
        <row r="31">
          <cell r="A31" t="str">
            <v>توسعه نیشکر و صنایع جانبی</v>
          </cell>
          <cell r="B31">
            <v>285750</v>
          </cell>
          <cell r="C31">
            <v>15693750759</v>
          </cell>
          <cell r="D31">
            <v>15253473588</v>
          </cell>
        </row>
        <row r="32">
          <cell r="A32" t="str">
            <v>صنایع ریخته گری ایران</v>
          </cell>
          <cell r="B32">
            <v>52763341</v>
          </cell>
          <cell r="C32">
            <v>66296040489</v>
          </cell>
          <cell r="D32">
            <v>65680462833</v>
          </cell>
        </row>
        <row r="33">
          <cell r="A33" t="str">
            <v>چرخشگر</v>
          </cell>
          <cell r="B33">
            <v>1046736</v>
          </cell>
          <cell r="C33">
            <v>16544075941</v>
          </cell>
          <cell r="D33">
            <v>4991414036</v>
          </cell>
        </row>
        <row r="34">
          <cell r="A34" t="str">
            <v>مهرمام میهن</v>
          </cell>
          <cell r="B34">
            <v>1191250</v>
          </cell>
          <cell r="C34">
            <v>7057605892</v>
          </cell>
          <cell r="D34">
            <v>5207944750</v>
          </cell>
        </row>
        <row r="35">
          <cell r="A35" t="str">
            <v>بهمن دیزل</v>
          </cell>
          <cell r="B35">
            <v>119527435</v>
          </cell>
          <cell r="C35">
            <v>193432849728</v>
          </cell>
          <cell r="D35">
            <v>164745399008</v>
          </cell>
        </row>
        <row r="36">
          <cell r="A36" t="str">
            <v>آهنگری‌ تراکتورسازی‌ ایران‌</v>
          </cell>
          <cell r="B36">
            <v>53068689</v>
          </cell>
          <cell r="C36">
            <v>72693537954</v>
          </cell>
          <cell r="D36">
            <v>76293498412</v>
          </cell>
        </row>
        <row r="37">
          <cell r="A37" t="str">
            <v>مدیریت نیروگاهی ایرانیان مپنا</v>
          </cell>
          <cell r="B37">
            <v>800000</v>
          </cell>
          <cell r="C37">
            <v>14099605200</v>
          </cell>
          <cell r="D37">
            <v>11300360400</v>
          </cell>
        </row>
        <row r="38">
          <cell r="A38" t="str">
            <v>گسترش سرمایه گذاری ایران خودرو</v>
          </cell>
          <cell r="B38">
            <v>99279028</v>
          </cell>
          <cell r="C38">
            <v>572392243144</v>
          </cell>
          <cell r="D38">
            <v>611629256537</v>
          </cell>
        </row>
        <row r="39">
          <cell r="A39" t="str">
            <v>موتورسازان‌تراکتورسازی‌ایران‌</v>
          </cell>
          <cell r="B39">
            <v>51789084</v>
          </cell>
          <cell r="C39">
            <v>243556322173</v>
          </cell>
          <cell r="D39">
            <v>206344930165</v>
          </cell>
        </row>
        <row r="40">
          <cell r="A40" t="str">
            <v>صنایع ارتباطی آوا</v>
          </cell>
          <cell r="B40">
            <v>249999</v>
          </cell>
          <cell r="C40">
            <v>2283820740</v>
          </cell>
          <cell r="D40">
            <v>1898627905</v>
          </cell>
        </row>
        <row r="41">
          <cell r="A41" t="str">
            <v>دوده صنعتی پارس</v>
          </cell>
          <cell r="B41">
            <v>910335</v>
          </cell>
          <cell r="C41">
            <v>5556199631</v>
          </cell>
          <cell r="D41">
            <v>6431277173</v>
          </cell>
        </row>
        <row r="42">
          <cell r="A42" t="str">
            <v>سایپا</v>
          </cell>
          <cell r="B42">
            <v>3217782375</v>
          </cell>
          <cell r="C42">
            <v>1759250113428</v>
          </cell>
          <cell r="D42">
            <v>1501315969909</v>
          </cell>
        </row>
        <row r="43">
          <cell r="A43" t="str">
            <v>زامیاد</v>
          </cell>
          <cell r="B43">
            <v>190601565</v>
          </cell>
          <cell r="C43">
            <v>511372743872</v>
          </cell>
          <cell r="D43">
            <v>472944478119</v>
          </cell>
        </row>
        <row r="44">
          <cell r="A44" t="str">
            <v>سرمایه گذاری مهر</v>
          </cell>
          <cell r="B44">
            <v>750000</v>
          </cell>
          <cell r="C44">
            <v>2776381650</v>
          </cell>
          <cell r="D44">
            <v>2275314112</v>
          </cell>
        </row>
        <row r="45">
          <cell r="C45">
            <v>9634941400485</v>
          </cell>
          <cell r="D45">
            <v>9099329567760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AB59"/>
  <sheetViews>
    <sheetView rightToLeft="1" zoomScale="70" zoomScaleNormal="70" workbookViewId="0">
      <selection activeCell="Y58" sqref="Y58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3.375" style="2" bestFit="1" customWidth="1"/>
    <col min="28" max="16384" width="9" style="2"/>
  </cols>
  <sheetData>
    <row r="2" spans="1:27" ht="26.25" x14ac:dyDescent="0.2">
      <c r="A2" s="60" t="s">
        <v>74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  <c r="L2" s="60" t="s">
        <v>0</v>
      </c>
      <c r="M2" s="60" t="s">
        <v>0</v>
      </c>
      <c r="N2" s="60" t="s">
        <v>0</v>
      </c>
      <c r="O2" s="60" t="s">
        <v>0</v>
      </c>
      <c r="P2" s="60" t="s">
        <v>0</v>
      </c>
      <c r="Q2" s="60" t="s">
        <v>0</v>
      </c>
      <c r="R2" s="60" t="s">
        <v>0</v>
      </c>
      <c r="S2" s="60" t="s">
        <v>0</v>
      </c>
      <c r="T2" s="60" t="s">
        <v>0</v>
      </c>
      <c r="U2" s="60" t="s">
        <v>0</v>
      </c>
      <c r="V2" s="60" t="s">
        <v>0</v>
      </c>
      <c r="W2" s="60" t="s">
        <v>0</v>
      </c>
      <c r="X2" s="60" t="s">
        <v>0</v>
      </c>
      <c r="Y2" s="60" t="s">
        <v>0</v>
      </c>
    </row>
    <row r="3" spans="1:27" ht="26.25" x14ac:dyDescent="0.2">
      <c r="A3" s="60" t="s">
        <v>1</v>
      </c>
      <c r="B3" s="60" t="s">
        <v>1</v>
      </c>
      <c r="C3" s="60" t="s">
        <v>1</v>
      </c>
      <c r="D3" s="60" t="s">
        <v>1</v>
      </c>
      <c r="E3" s="60" t="s">
        <v>1</v>
      </c>
      <c r="F3" s="60" t="s">
        <v>1</v>
      </c>
      <c r="G3" s="60" t="s">
        <v>1</v>
      </c>
      <c r="H3" s="60" t="s">
        <v>1</v>
      </c>
      <c r="I3" s="60" t="s">
        <v>1</v>
      </c>
      <c r="J3" s="60" t="s">
        <v>1</v>
      </c>
      <c r="K3" s="60" t="s">
        <v>1</v>
      </c>
      <c r="L3" s="60" t="s">
        <v>1</v>
      </c>
      <c r="M3" s="60" t="s">
        <v>1</v>
      </c>
      <c r="N3" s="60" t="s">
        <v>1</v>
      </c>
      <c r="O3" s="60" t="s">
        <v>1</v>
      </c>
      <c r="P3" s="60" t="s">
        <v>1</v>
      </c>
      <c r="Q3" s="60" t="s">
        <v>1</v>
      </c>
      <c r="R3" s="60" t="s">
        <v>1</v>
      </c>
      <c r="S3" s="60" t="s">
        <v>1</v>
      </c>
      <c r="T3" s="60" t="s">
        <v>1</v>
      </c>
      <c r="U3" s="60" t="s">
        <v>1</v>
      </c>
      <c r="V3" s="60" t="s">
        <v>1</v>
      </c>
      <c r="W3" s="60" t="s">
        <v>1</v>
      </c>
      <c r="X3" s="60" t="s">
        <v>1</v>
      </c>
      <c r="Y3" s="60" t="s">
        <v>1</v>
      </c>
    </row>
    <row r="4" spans="1:27" ht="26.25" x14ac:dyDescent="0.2">
      <c r="A4" s="60" t="s">
        <v>109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  <c r="H4" s="60" t="s">
        <v>2</v>
      </c>
      <c r="I4" s="60" t="s">
        <v>2</v>
      </c>
      <c r="J4" s="60" t="s">
        <v>2</v>
      </c>
      <c r="K4" s="60" t="s">
        <v>2</v>
      </c>
      <c r="L4" s="60" t="s">
        <v>2</v>
      </c>
      <c r="M4" s="60" t="s">
        <v>2</v>
      </c>
      <c r="N4" s="60" t="s">
        <v>2</v>
      </c>
      <c r="O4" s="60" t="s">
        <v>2</v>
      </c>
      <c r="P4" s="60" t="s">
        <v>2</v>
      </c>
      <c r="Q4" s="60" t="s">
        <v>2</v>
      </c>
      <c r="R4" s="60" t="s">
        <v>2</v>
      </c>
      <c r="S4" s="60" t="s">
        <v>2</v>
      </c>
      <c r="T4" s="60" t="s">
        <v>2</v>
      </c>
      <c r="U4" s="60" t="s">
        <v>2</v>
      </c>
      <c r="V4" s="60" t="s">
        <v>2</v>
      </c>
      <c r="W4" s="60" t="s">
        <v>2</v>
      </c>
      <c r="X4" s="60" t="s">
        <v>2</v>
      </c>
      <c r="Y4" s="60" t="s">
        <v>2</v>
      </c>
    </row>
    <row r="6" spans="1:27" ht="27" thickBot="1" x14ac:dyDescent="0.25">
      <c r="A6" s="59" t="s">
        <v>3</v>
      </c>
      <c r="C6" s="59" t="s">
        <v>111</v>
      </c>
      <c r="D6" s="59" t="s">
        <v>4</v>
      </c>
      <c r="E6" s="59" t="s">
        <v>4</v>
      </c>
      <c r="F6" s="59" t="s">
        <v>4</v>
      </c>
      <c r="G6" s="59" t="s">
        <v>4</v>
      </c>
      <c r="I6" s="59" t="s">
        <v>5</v>
      </c>
      <c r="J6" s="59" t="s">
        <v>5</v>
      </c>
      <c r="K6" s="59" t="s">
        <v>5</v>
      </c>
      <c r="L6" s="59" t="s">
        <v>5</v>
      </c>
      <c r="M6" s="59" t="s">
        <v>5</v>
      </c>
      <c r="N6" s="59" t="s">
        <v>5</v>
      </c>
      <c r="O6" s="59" t="s">
        <v>5</v>
      </c>
      <c r="Q6" s="59" t="s">
        <v>110</v>
      </c>
      <c r="R6" s="59" t="s">
        <v>6</v>
      </c>
      <c r="S6" s="59" t="s">
        <v>6</v>
      </c>
      <c r="T6" s="59" t="s">
        <v>6</v>
      </c>
      <c r="U6" s="59" t="s">
        <v>6</v>
      </c>
      <c r="V6" s="59" t="s">
        <v>6</v>
      </c>
      <c r="W6" s="59" t="s">
        <v>6</v>
      </c>
      <c r="X6" s="59" t="s">
        <v>6</v>
      </c>
      <c r="Y6" s="59" t="s">
        <v>6</v>
      </c>
    </row>
    <row r="7" spans="1:27" ht="27" thickBot="1" x14ac:dyDescent="0.25">
      <c r="A7" s="59" t="s">
        <v>3</v>
      </c>
      <c r="C7" s="59" t="s">
        <v>7</v>
      </c>
      <c r="E7" s="59" t="s">
        <v>8</v>
      </c>
      <c r="G7" s="59" t="s">
        <v>9</v>
      </c>
      <c r="I7" s="59" t="s">
        <v>10</v>
      </c>
      <c r="J7" s="59" t="s">
        <v>10</v>
      </c>
      <c r="K7" s="59" t="s">
        <v>10</v>
      </c>
      <c r="M7" s="59" t="s">
        <v>11</v>
      </c>
      <c r="N7" s="59" t="s">
        <v>11</v>
      </c>
      <c r="O7" s="59" t="s">
        <v>11</v>
      </c>
      <c r="Q7" s="59" t="s">
        <v>7</v>
      </c>
      <c r="S7" s="59" t="s">
        <v>12</v>
      </c>
      <c r="U7" s="59" t="s">
        <v>8</v>
      </c>
      <c r="W7" s="59" t="s">
        <v>9</v>
      </c>
      <c r="Y7" s="59" t="s">
        <v>13</v>
      </c>
    </row>
    <row r="8" spans="1:27" ht="27" thickBot="1" x14ac:dyDescent="0.25">
      <c r="A8" s="59" t="s">
        <v>3</v>
      </c>
      <c r="C8" s="59" t="s">
        <v>7</v>
      </c>
      <c r="E8" s="59" t="s">
        <v>8</v>
      </c>
      <c r="G8" s="59" t="s">
        <v>9</v>
      </c>
      <c r="I8" s="48" t="s">
        <v>7</v>
      </c>
      <c r="K8" s="48" t="s">
        <v>8</v>
      </c>
      <c r="M8" s="48" t="s">
        <v>7</v>
      </c>
      <c r="O8" s="48" t="s">
        <v>14</v>
      </c>
      <c r="Q8" s="59" t="s">
        <v>7</v>
      </c>
      <c r="S8" s="59" t="s">
        <v>12</v>
      </c>
      <c r="U8" s="59" t="s">
        <v>8</v>
      </c>
      <c r="W8" s="59" t="s">
        <v>9</v>
      </c>
      <c r="Y8" s="59" t="s">
        <v>13</v>
      </c>
    </row>
    <row r="9" spans="1:27" ht="21" x14ac:dyDescent="0.2">
      <c r="A9" s="3" t="s">
        <v>118</v>
      </c>
      <c r="C9" s="8">
        <v>26976238</v>
      </c>
      <c r="D9" s="8"/>
      <c r="E9" s="8">
        <v>120476583865</v>
      </c>
      <c r="F9" s="8"/>
      <c r="G9" s="8">
        <v>108979124216.17</v>
      </c>
      <c r="H9" s="8"/>
      <c r="I9" s="8">
        <v>0</v>
      </c>
      <c r="J9" s="8"/>
      <c r="K9" s="8">
        <v>0</v>
      </c>
      <c r="L9" s="8"/>
      <c r="M9" s="8">
        <v>-9021184</v>
      </c>
      <c r="N9" s="8"/>
      <c r="O9" s="8">
        <v>36178051247</v>
      </c>
      <c r="P9" s="8"/>
      <c r="Q9" s="8">
        <v>17955054</v>
      </c>
      <c r="R9" s="8"/>
      <c r="S9" s="8">
        <v>3933</v>
      </c>
      <c r="T9" s="8"/>
      <c r="U9" s="8">
        <v>80187740382</v>
      </c>
      <c r="V9" s="8"/>
      <c r="W9" s="8">
        <v>70197054879.077103</v>
      </c>
      <c r="Y9" s="1">
        <v>7.1479145100189602E-3</v>
      </c>
      <c r="AA9" s="8"/>
    </row>
    <row r="10" spans="1:27" ht="21" x14ac:dyDescent="0.2">
      <c r="A10" s="3" t="s">
        <v>90</v>
      </c>
      <c r="C10" s="8">
        <v>64876382</v>
      </c>
      <c r="D10" s="8"/>
      <c r="E10" s="8">
        <v>103943671384</v>
      </c>
      <c r="F10" s="8"/>
      <c r="G10" s="8">
        <v>84288910357.919693</v>
      </c>
      <c r="H10" s="8"/>
      <c r="I10" s="8">
        <v>0</v>
      </c>
      <c r="J10" s="8"/>
      <c r="K10" s="8">
        <v>0</v>
      </c>
      <c r="L10" s="8"/>
      <c r="M10" s="8">
        <v>-12113041</v>
      </c>
      <c r="N10" s="8"/>
      <c r="O10" s="8">
        <v>16142533187</v>
      </c>
      <c r="P10" s="8"/>
      <c r="Q10" s="8">
        <v>52763341</v>
      </c>
      <c r="R10" s="8"/>
      <c r="S10" s="8">
        <v>1264</v>
      </c>
      <c r="T10" s="8"/>
      <c r="U10" s="8">
        <v>84536393812</v>
      </c>
      <c r="V10" s="8"/>
      <c r="W10" s="8">
        <v>66296040489.007202</v>
      </c>
      <c r="Y10" s="1">
        <v>6.7506881960289053E-3</v>
      </c>
      <c r="AA10" s="8"/>
    </row>
    <row r="11" spans="1:27" ht="21" x14ac:dyDescent="0.2">
      <c r="A11" s="3" t="s">
        <v>15</v>
      </c>
      <c r="C11" s="8">
        <v>3652624</v>
      </c>
      <c r="D11" s="8"/>
      <c r="E11" s="8">
        <v>5377639877</v>
      </c>
      <c r="F11" s="8"/>
      <c r="G11" s="8">
        <v>7072975448.2656002</v>
      </c>
      <c r="H11" s="8"/>
      <c r="I11" s="8">
        <v>3185328</v>
      </c>
      <c r="J11" s="8"/>
      <c r="K11" s="8">
        <v>6612423734</v>
      </c>
      <c r="L11" s="8"/>
      <c r="M11" s="8">
        <v>0</v>
      </c>
      <c r="N11" s="8"/>
      <c r="O11" s="8">
        <v>0</v>
      </c>
      <c r="P11" s="8"/>
      <c r="Q11" s="8">
        <v>6837952</v>
      </c>
      <c r="R11" s="8"/>
      <c r="S11" s="8">
        <v>2049</v>
      </c>
      <c r="T11" s="8"/>
      <c r="U11" s="8">
        <v>11990063611</v>
      </c>
      <c r="V11" s="8"/>
      <c r="W11" s="8">
        <v>13927598414.294399</v>
      </c>
      <c r="Y11" s="1">
        <v>1.4181974296036287E-3</v>
      </c>
      <c r="AA11" s="8"/>
    </row>
    <row r="12" spans="1:27" ht="21" x14ac:dyDescent="0.2">
      <c r="A12" s="3" t="s">
        <v>16</v>
      </c>
      <c r="C12" s="8">
        <v>20306</v>
      </c>
      <c r="D12" s="8"/>
      <c r="E12" s="8">
        <v>116633697779</v>
      </c>
      <c r="F12" s="8"/>
      <c r="G12" s="8">
        <v>168110590615.96799</v>
      </c>
      <c r="H12" s="8"/>
      <c r="I12" s="8">
        <v>0</v>
      </c>
      <c r="J12" s="8"/>
      <c r="K12" s="8">
        <v>0</v>
      </c>
      <c r="L12" s="8"/>
      <c r="M12" s="8">
        <v>-20306</v>
      </c>
      <c r="N12" s="8">
        <v>0</v>
      </c>
      <c r="O12" s="8">
        <v>-116633697779</v>
      </c>
      <c r="P12" s="8"/>
      <c r="Q12" s="8">
        <v>0</v>
      </c>
      <c r="R12" s="8"/>
      <c r="S12" s="8">
        <v>0</v>
      </c>
      <c r="T12" s="8"/>
      <c r="U12" s="8">
        <v>0</v>
      </c>
      <c r="V12" s="8"/>
      <c r="W12" s="8">
        <v>0</v>
      </c>
      <c r="Y12" s="1">
        <v>0</v>
      </c>
      <c r="AA12" s="8"/>
    </row>
    <row r="13" spans="1:27" ht="21" x14ac:dyDescent="0.2">
      <c r="A13" s="3" t="s">
        <v>68</v>
      </c>
      <c r="C13" s="8">
        <v>24016624</v>
      </c>
      <c r="D13" s="8"/>
      <c r="E13" s="8">
        <v>87091463110</v>
      </c>
      <c r="F13" s="8"/>
      <c r="G13" s="8">
        <v>84632355434.123993</v>
      </c>
      <c r="H13" s="8"/>
      <c r="I13" s="8">
        <v>0</v>
      </c>
      <c r="J13" s="8"/>
      <c r="K13" s="8">
        <v>0</v>
      </c>
      <c r="L13" s="8"/>
      <c r="M13" s="8">
        <v>-1270648</v>
      </c>
      <c r="N13" s="8"/>
      <c r="O13" s="8">
        <v>4970249936</v>
      </c>
      <c r="P13" s="8"/>
      <c r="Q13" s="8">
        <v>22745976</v>
      </c>
      <c r="R13" s="8"/>
      <c r="S13" s="8">
        <v>3860</v>
      </c>
      <c r="T13" s="8"/>
      <c r="U13" s="8">
        <v>82483713351</v>
      </c>
      <c r="V13" s="8"/>
      <c r="W13" s="8">
        <v>87277060529.207993</v>
      </c>
      <c r="Y13" s="1">
        <v>8.887110270127202E-3</v>
      </c>
      <c r="AA13" s="8"/>
    </row>
    <row r="14" spans="1:27" ht="21" x14ac:dyDescent="0.2">
      <c r="A14" s="3" t="s">
        <v>59</v>
      </c>
      <c r="C14" s="8">
        <v>301624213</v>
      </c>
      <c r="D14" s="8"/>
      <c r="E14" s="8">
        <v>777166659270</v>
      </c>
      <c r="F14" s="8"/>
      <c r="G14" s="8">
        <v>475829494156.11603</v>
      </c>
      <c r="H14" s="8"/>
      <c r="I14" s="8">
        <v>0</v>
      </c>
      <c r="J14" s="8"/>
      <c r="K14" s="8">
        <v>0</v>
      </c>
      <c r="L14" s="8"/>
      <c r="M14" s="8">
        <v>-63287956</v>
      </c>
      <c r="N14" s="8"/>
      <c r="O14" s="8">
        <v>103493976428</v>
      </c>
      <c r="P14" s="8"/>
      <c r="Q14" s="8">
        <v>238336257</v>
      </c>
      <c r="R14" s="8"/>
      <c r="S14" s="8">
        <v>1738</v>
      </c>
      <c r="T14" s="8"/>
      <c r="U14" s="8">
        <v>614098552603</v>
      </c>
      <c r="V14" s="8"/>
      <c r="W14" s="8">
        <v>411763755598.737</v>
      </c>
      <c r="Y14" s="1">
        <v>4.192842745916079E-2</v>
      </c>
      <c r="AA14" s="8"/>
    </row>
    <row r="15" spans="1:27" ht="21" x14ac:dyDescent="0.2">
      <c r="A15" s="3" t="s">
        <v>112</v>
      </c>
      <c r="C15" s="8">
        <v>3708830146</v>
      </c>
      <c r="D15" s="8"/>
      <c r="E15" s="8">
        <v>1214101189984</v>
      </c>
      <c r="F15" s="8"/>
      <c r="G15" s="8">
        <v>2008548268092.73</v>
      </c>
      <c r="H15" s="8"/>
      <c r="I15" s="8">
        <v>1371484707</v>
      </c>
      <c r="J15" s="8"/>
      <c r="K15" s="8">
        <v>887558745415</v>
      </c>
      <c r="L15" s="8"/>
      <c r="M15" s="8">
        <v>-91723080</v>
      </c>
      <c r="N15" s="8"/>
      <c r="O15" s="8">
        <v>60716462893</v>
      </c>
      <c r="P15" s="8"/>
      <c r="Q15" s="8">
        <v>4988591773</v>
      </c>
      <c r="R15" s="8"/>
      <c r="S15" s="8">
        <v>611</v>
      </c>
      <c r="T15" s="8"/>
      <c r="U15" s="8">
        <v>2063888518437</v>
      </c>
      <c r="V15" s="8"/>
      <c r="W15" s="8">
        <v>3029893797341.8501</v>
      </c>
      <c r="Y15" s="1">
        <v>0.30852322615448441</v>
      </c>
      <c r="AA15" s="8"/>
    </row>
    <row r="16" spans="1:27" ht="21" x14ac:dyDescent="0.2">
      <c r="A16" s="3" t="s">
        <v>64</v>
      </c>
      <c r="C16" s="8">
        <v>65914526</v>
      </c>
      <c r="D16" s="8"/>
      <c r="E16" s="8">
        <v>132635045999</v>
      </c>
      <c r="F16" s="8"/>
      <c r="G16" s="8">
        <v>104966779981.621</v>
      </c>
      <c r="H16" s="8"/>
      <c r="I16" s="8">
        <v>16174189</v>
      </c>
      <c r="J16" s="8"/>
      <c r="K16" s="8">
        <v>26700592315</v>
      </c>
      <c r="L16" s="8"/>
      <c r="M16" s="8">
        <v>0</v>
      </c>
      <c r="N16" s="8"/>
      <c r="O16" s="8">
        <v>0</v>
      </c>
      <c r="P16" s="8"/>
      <c r="Q16" s="8">
        <v>82088715</v>
      </c>
      <c r="R16" s="8"/>
      <c r="S16" s="8">
        <v>1683</v>
      </c>
      <c r="T16" s="8"/>
      <c r="U16" s="8">
        <v>159335638314</v>
      </c>
      <c r="V16" s="8"/>
      <c r="W16" s="8">
        <v>137333283266.297</v>
      </c>
      <c r="Y16" s="1">
        <v>1.3984156028464628E-2</v>
      </c>
      <c r="AA16" s="8"/>
    </row>
    <row r="17" spans="1:27" ht="21" x14ac:dyDescent="0.2">
      <c r="A17" s="3" t="s">
        <v>71</v>
      </c>
      <c r="C17" s="8">
        <v>146821319</v>
      </c>
      <c r="D17" s="8"/>
      <c r="E17" s="8">
        <v>313165604806</v>
      </c>
      <c r="F17" s="8"/>
      <c r="G17" s="8">
        <v>212062054816.78299</v>
      </c>
      <c r="H17" s="8"/>
      <c r="I17" s="8">
        <v>0</v>
      </c>
      <c r="J17" s="8"/>
      <c r="K17" s="8">
        <v>0</v>
      </c>
      <c r="L17" s="8"/>
      <c r="M17" s="8">
        <v>-27293884</v>
      </c>
      <c r="N17" s="8"/>
      <c r="O17" s="8">
        <v>44797379404</v>
      </c>
      <c r="P17" s="8"/>
      <c r="Q17" s="8">
        <v>119527435</v>
      </c>
      <c r="R17" s="8"/>
      <c r="S17" s="8">
        <v>1628</v>
      </c>
      <c r="T17" s="8"/>
      <c r="U17" s="8">
        <v>254948543758</v>
      </c>
      <c r="V17" s="8"/>
      <c r="W17" s="8">
        <v>193432849728.129</v>
      </c>
      <c r="Y17" s="1">
        <v>1.9696573818770276E-2</v>
      </c>
      <c r="AA17" s="8"/>
    </row>
    <row r="18" spans="1:27" ht="21" x14ac:dyDescent="0.2">
      <c r="A18" s="3" t="s">
        <v>58</v>
      </c>
      <c r="C18" s="8">
        <v>293039711</v>
      </c>
      <c r="D18" s="8"/>
      <c r="E18" s="8">
        <v>313885976513</v>
      </c>
      <c r="F18" s="8"/>
      <c r="G18" s="8">
        <v>266827250243.108</v>
      </c>
      <c r="H18" s="8"/>
      <c r="I18" s="8">
        <v>0</v>
      </c>
      <c r="J18" s="8"/>
      <c r="K18" s="8">
        <v>0</v>
      </c>
      <c r="L18" s="8"/>
      <c r="M18" s="8">
        <v>-89732191</v>
      </c>
      <c r="N18" s="8"/>
      <c r="O18" s="8">
        <v>90455438192</v>
      </c>
      <c r="P18" s="8"/>
      <c r="Q18" s="8">
        <v>203307520</v>
      </c>
      <c r="R18" s="8"/>
      <c r="S18" s="8">
        <v>1073</v>
      </c>
      <c r="T18" s="8"/>
      <c r="U18" s="8">
        <v>217770414921</v>
      </c>
      <c r="V18" s="8"/>
      <c r="W18" s="8">
        <v>216850982594.68799</v>
      </c>
      <c r="Y18" s="1">
        <v>2.2081158357292296E-2</v>
      </c>
      <c r="AA18" s="8"/>
    </row>
    <row r="19" spans="1:27" ht="21" x14ac:dyDescent="0.2">
      <c r="A19" s="3" t="s">
        <v>60</v>
      </c>
      <c r="C19" s="8">
        <v>17204580</v>
      </c>
      <c r="D19" s="8"/>
      <c r="E19" s="8">
        <v>67437749075</v>
      </c>
      <c r="F19" s="8"/>
      <c r="G19" s="8">
        <v>59857744621.5</v>
      </c>
      <c r="H19" s="8"/>
      <c r="I19" s="8">
        <v>0</v>
      </c>
      <c r="J19" s="8"/>
      <c r="K19" s="8">
        <v>0</v>
      </c>
      <c r="L19" s="8"/>
      <c r="M19" s="8">
        <v>-1</v>
      </c>
      <c r="N19" s="8"/>
      <c r="O19" s="8">
        <v>1</v>
      </c>
      <c r="P19" s="8"/>
      <c r="Q19" s="8">
        <v>17204579</v>
      </c>
      <c r="R19" s="8"/>
      <c r="S19" s="8">
        <v>3363</v>
      </c>
      <c r="T19" s="8"/>
      <c r="U19" s="8">
        <v>67437745155</v>
      </c>
      <c r="V19" s="8"/>
      <c r="W19" s="8">
        <v>57514738131.896896</v>
      </c>
      <c r="Y19" s="1">
        <v>5.8565196494513045E-3</v>
      </c>
      <c r="AA19" s="8"/>
    </row>
    <row r="20" spans="1:27" ht="21" x14ac:dyDescent="0.2">
      <c r="A20" s="3" t="s">
        <v>63</v>
      </c>
      <c r="C20" s="8">
        <v>10623405</v>
      </c>
      <c r="D20" s="8"/>
      <c r="E20" s="8">
        <v>52943211104</v>
      </c>
      <c r="F20" s="8"/>
      <c r="G20" s="8">
        <v>43159519990.401703</v>
      </c>
      <c r="H20" s="8"/>
      <c r="I20" s="8">
        <v>0</v>
      </c>
      <c r="J20" s="8"/>
      <c r="K20" s="8">
        <v>0</v>
      </c>
      <c r="L20" s="8"/>
      <c r="M20" s="8">
        <v>-11378</v>
      </c>
      <c r="N20" s="8"/>
      <c r="O20" s="8">
        <v>54210273</v>
      </c>
      <c r="P20" s="8"/>
      <c r="Q20" s="8">
        <v>10612027</v>
      </c>
      <c r="R20" s="8"/>
      <c r="S20" s="8">
        <v>4730</v>
      </c>
      <c r="T20" s="8"/>
      <c r="U20" s="8">
        <v>52886507264</v>
      </c>
      <c r="V20" s="8"/>
      <c r="W20" s="8">
        <v>49896228128.125504</v>
      </c>
      <c r="Y20" s="1">
        <v>5.0807540807320762E-3</v>
      </c>
      <c r="AA20" s="8"/>
    </row>
    <row r="21" spans="1:27" ht="21" x14ac:dyDescent="0.2">
      <c r="A21" s="3" t="s">
        <v>62</v>
      </c>
      <c r="C21" s="8">
        <v>4164207</v>
      </c>
      <c r="D21" s="8"/>
      <c r="E21" s="8">
        <v>86148390022</v>
      </c>
      <c r="F21" s="8"/>
      <c r="G21" s="8">
        <v>56751584866.078499</v>
      </c>
      <c r="H21" s="8"/>
      <c r="I21" s="8">
        <v>0</v>
      </c>
      <c r="J21" s="8"/>
      <c r="K21" s="8">
        <v>0</v>
      </c>
      <c r="L21" s="8"/>
      <c r="M21" s="8">
        <v>-3117471</v>
      </c>
      <c r="N21" s="8"/>
      <c r="O21" s="8">
        <v>45964841359</v>
      </c>
      <c r="P21" s="8"/>
      <c r="Q21" s="8">
        <v>1046736</v>
      </c>
      <c r="R21" s="8"/>
      <c r="S21" s="8">
        <v>15900</v>
      </c>
      <c r="T21" s="8"/>
      <c r="U21" s="8">
        <v>21654692286</v>
      </c>
      <c r="V21" s="8"/>
      <c r="W21" s="8">
        <v>16544075940.719999</v>
      </c>
      <c r="Y21" s="1">
        <v>1.6846239585868335E-3</v>
      </c>
      <c r="AA21" s="8"/>
    </row>
    <row r="22" spans="1:27" ht="21" x14ac:dyDescent="0.2">
      <c r="A22" s="3" t="s">
        <v>69</v>
      </c>
      <c r="C22" s="8">
        <v>83150326</v>
      </c>
      <c r="D22" s="8"/>
      <c r="E22" s="8">
        <v>231675253805</v>
      </c>
      <c r="F22" s="8"/>
      <c r="G22" s="8">
        <v>230774383716.358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83150326</v>
      </c>
      <c r="R22" s="8"/>
      <c r="S22" s="8">
        <v>2856</v>
      </c>
      <c r="T22" s="8"/>
      <c r="U22" s="8">
        <v>231675253805</v>
      </c>
      <c r="V22" s="8"/>
      <c r="W22" s="8">
        <v>236064340936.21701</v>
      </c>
      <c r="Y22" s="1">
        <v>2.4037585775966569E-2</v>
      </c>
      <c r="AA22" s="8"/>
    </row>
    <row r="23" spans="1:27" ht="21" x14ac:dyDescent="0.2">
      <c r="A23" s="3" t="s">
        <v>88</v>
      </c>
      <c r="C23" s="8">
        <v>37103968</v>
      </c>
      <c r="D23" s="8"/>
      <c r="E23" s="8">
        <v>92837325511</v>
      </c>
      <c r="F23" s="8"/>
      <c r="G23" s="8">
        <v>124443914743.21001</v>
      </c>
      <c r="H23" s="8"/>
      <c r="I23" s="8">
        <v>5974207</v>
      </c>
      <c r="J23" s="8"/>
      <c r="K23" s="8">
        <v>21184772450</v>
      </c>
      <c r="L23" s="8"/>
      <c r="M23" s="8">
        <v>-2429543</v>
      </c>
      <c r="N23" s="8"/>
      <c r="O23" s="8">
        <v>9940499076</v>
      </c>
      <c r="P23" s="8"/>
      <c r="Q23" s="8">
        <v>40648632</v>
      </c>
      <c r="R23" s="8"/>
      <c r="S23" s="8">
        <v>3838</v>
      </c>
      <c r="T23" s="8"/>
      <c r="U23" s="8">
        <v>107591426515</v>
      </c>
      <c r="V23" s="8"/>
      <c r="W23" s="8">
        <v>155081193390.785</v>
      </c>
      <c r="Y23" s="1">
        <v>1.5791362107407298E-2</v>
      </c>
      <c r="AA23" s="8"/>
    </row>
    <row r="24" spans="1:27" ht="21" x14ac:dyDescent="0.2">
      <c r="A24" s="3" t="s">
        <v>67</v>
      </c>
      <c r="C24" s="8">
        <v>3401856</v>
      </c>
      <c r="D24" s="8"/>
      <c r="E24" s="8">
        <v>56642557544</v>
      </c>
      <c r="F24" s="8"/>
      <c r="G24" s="8">
        <v>44772582028.031998</v>
      </c>
      <c r="H24" s="8"/>
      <c r="I24" s="8">
        <v>0</v>
      </c>
      <c r="J24" s="8"/>
      <c r="K24" s="8">
        <v>0</v>
      </c>
      <c r="L24" s="8"/>
      <c r="M24" s="8">
        <v>-168360</v>
      </c>
      <c r="N24" s="8"/>
      <c r="O24" s="8">
        <v>2333603856</v>
      </c>
      <c r="P24" s="8"/>
      <c r="Q24" s="8">
        <v>3233496</v>
      </c>
      <c r="R24" s="8"/>
      <c r="S24" s="8">
        <v>14790</v>
      </c>
      <c r="T24" s="8"/>
      <c r="U24" s="8">
        <v>53839281636</v>
      </c>
      <c r="V24" s="8"/>
      <c r="W24" s="8">
        <v>47538856575.251999</v>
      </c>
      <c r="Y24" s="1">
        <v>4.8407113843922213E-3</v>
      </c>
      <c r="AA24" s="8"/>
    </row>
    <row r="25" spans="1:27" ht="21" x14ac:dyDescent="0.2">
      <c r="A25" s="3" t="s">
        <v>66</v>
      </c>
      <c r="C25" s="8">
        <v>201094192</v>
      </c>
      <c r="D25" s="8"/>
      <c r="E25" s="8">
        <v>475102083008</v>
      </c>
      <c r="F25" s="8"/>
      <c r="G25" s="8">
        <v>497545329396.86603</v>
      </c>
      <c r="H25" s="8"/>
      <c r="I25" s="8">
        <v>0</v>
      </c>
      <c r="J25" s="8"/>
      <c r="K25" s="8">
        <v>0</v>
      </c>
      <c r="L25" s="8"/>
      <c r="M25" s="8">
        <v>-10492628</v>
      </c>
      <c r="N25" s="8"/>
      <c r="O25" s="8">
        <v>29590642577</v>
      </c>
      <c r="P25" s="8"/>
      <c r="Q25" s="8">
        <v>190601564</v>
      </c>
      <c r="R25" s="8"/>
      <c r="S25" s="8">
        <v>2699</v>
      </c>
      <c r="T25" s="8"/>
      <c r="U25" s="8">
        <v>450312361862</v>
      </c>
      <c r="V25" s="8"/>
      <c r="W25" s="8">
        <v>511372743872.58698</v>
      </c>
      <c r="Y25" s="1">
        <v>5.2071253733531712E-2</v>
      </c>
      <c r="AA25" s="8"/>
    </row>
    <row r="26" spans="1:27" ht="21" x14ac:dyDescent="0.2">
      <c r="A26" s="3" t="s">
        <v>61</v>
      </c>
      <c r="C26" s="8">
        <v>2338014212</v>
      </c>
      <c r="D26" s="8"/>
      <c r="E26" s="8">
        <v>696712025843</v>
      </c>
      <c r="F26" s="8"/>
      <c r="G26" s="8">
        <v>990067889688.84399</v>
      </c>
      <c r="H26" s="8"/>
      <c r="I26" s="8">
        <v>879768167</v>
      </c>
      <c r="J26" s="8"/>
      <c r="K26" s="8">
        <v>508752340364</v>
      </c>
      <c r="L26" s="8"/>
      <c r="M26" s="8">
        <v>-4</v>
      </c>
      <c r="N26" s="8"/>
      <c r="O26" s="8">
        <v>4</v>
      </c>
      <c r="P26" s="8"/>
      <c r="Q26" s="8">
        <v>3217782375</v>
      </c>
      <c r="R26" s="8"/>
      <c r="S26" s="8">
        <v>550</v>
      </c>
      <c r="T26" s="8"/>
      <c r="U26" s="8">
        <v>1207960106212</v>
      </c>
      <c r="V26" s="8"/>
      <c r="W26" s="8">
        <v>1759250113427.8101</v>
      </c>
      <c r="Y26" s="1">
        <v>0.17913813384600036</v>
      </c>
      <c r="AA26" s="8"/>
    </row>
    <row r="27" spans="1:27" ht="21" x14ac:dyDescent="0.2">
      <c r="A27" s="3" t="s">
        <v>57</v>
      </c>
      <c r="C27" s="8">
        <v>112139955</v>
      </c>
      <c r="D27" s="8"/>
      <c r="E27" s="8">
        <v>120059763906</v>
      </c>
      <c r="F27" s="8"/>
      <c r="G27" s="8">
        <v>113144813101.76601</v>
      </c>
      <c r="H27" s="8"/>
      <c r="I27" s="8">
        <v>5</v>
      </c>
      <c r="J27" s="8"/>
      <c r="K27" s="8">
        <v>5</v>
      </c>
      <c r="L27" s="8"/>
      <c r="M27" s="8">
        <v>-45085764</v>
      </c>
      <c r="N27" s="8"/>
      <c r="O27" s="8">
        <v>41796774078</v>
      </c>
      <c r="P27" s="8"/>
      <c r="Q27" s="8">
        <v>67054196</v>
      </c>
      <c r="R27" s="8"/>
      <c r="S27" s="8">
        <v>895</v>
      </c>
      <c r="T27" s="8"/>
      <c r="U27" s="8">
        <v>71789850298</v>
      </c>
      <c r="V27" s="8"/>
      <c r="W27" s="8">
        <v>59656425062.750999</v>
      </c>
      <c r="Y27" s="1">
        <v>6.0745999537509783E-3</v>
      </c>
      <c r="AA27" s="8"/>
    </row>
    <row r="28" spans="1:27" ht="21" x14ac:dyDescent="0.2">
      <c r="A28" s="3" t="s">
        <v>101</v>
      </c>
      <c r="C28" s="8">
        <v>69252473</v>
      </c>
      <c r="D28" s="8"/>
      <c r="E28" s="8">
        <v>279062032901</v>
      </c>
      <c r="F28" s="8"/>
      <c r="G28" s="8">
        <v>381375931152.50098</v>
      </c>
      <c r="H28" s="8"/>
      <c r="I28" s="8">
        <v>4900047</v>
      </c>
      <c r="J28" s="8"/>
      <c r="K28" s="8">
        <v>35726285295</v>
      </c>
      <c r="L28" s="8"/>
      <c r="M28" s="8">
        <v>-27909726</v>
      </c>
      <c r="N28" s="8"/>
      <c r="O28" s="8">
        <v>176192387581</v>
      </c>
      <c r="P28" s="8"/>
      <c r="Q28" s="8">
        <v>46242794</v>
      </c>
      <c r="R28" s="8"/>
      <c r="S28" s="8">
        <v>6580</v>
      </c>
      <c r="T28" s="8"/>
      <c r="U28" s="8">
        <v>202228353553</v>
      </c>
      <c r="V28" s="8"/>
      <c r="W28" s="8">
        <v>302467132892.10602</v>
      </c>
      <c r="Y28" s="1">
        <v>3.079914409126764E-2</v>
      </c>
      <c r="AA28" s="8"/>
    </row>
    <row r="29" spans="1:27" ht="21" x14ac:dyDescent="0.2">
      <c r="A29" s="3" t="s">
        <v>65</v>
      </c>
      <c r="C29" s="8">
        <v>13450478</v>
      </c>
      <c r="D29" s="8"/>
      <c r="E29" s="8">
        <v>67553330390</v>
      </c>
      <c r="F29" s="8"/>
      <c r="G29" s="8">
        <v>73671166584.009003</v>
      </c>
      <c r="H29" s="8"/>
      <c r="I29" s="8">
        <v>2599215</v>
      </c>
      <c r="J29" s="8"/>
      <c r="K29" s="8">
        <v>14781153588</v>
      </c>
      <c r="L29" s="8"/>
      <c r="M29" s="8">
        <v>-2189164</v>
      </c>
      <c r="N29" s="8"/>
      <c r="O29" s="8">
        <v>12846451375</v>
      </c>
      <c r="P29" s="8"/>
      <c r="Q29" s="8">
        <v>13860529</v>
      </c>
      <c r="R29" s="8"/>
      <c r="S29" s="8">
        <v>5590</v>
      </c>
      <c r="T29" s="8"/>
      <c r="U29" s="8">
        <v>71104132824</v>
      </c>
      <c r="V29" s="8"/>
      <c r="W29" s="8">
        <v>77019348985.195496</v>
      </c>
      <c r="Y29" s="1">
        <v>7.8426042675414712E-3</v>
      </c>
      <c r="AA29" s="8"/>
    </row>
    <row r="30" spans="1:27" ht="21" x14ac:dyDescent="0.2">
      <c r="A30" s="3" t="s">
        <v>72</v>
      </c>
      <c r="C30" s="8">
        <v>166166796</v>
      </c>
      <c r="D30" s="8"/>
      <c r="E30" s="8">
        <v>312212948268</v>
      </c>
      <c r="F30" s="8"/>
      <c r="G30" s="8">
        <v>375780185607.64502</v>
      </c>
      <c r="H30" s="8"/>
      <c r="I30" s="8">
        <v>101874191</v>
      </c>
      <c r="J30" s="8"/>
      <c r="K30" s="8">
        <v>249299133698</v>
      </c>
      <c r="L30" s="8"/>
      <c r="M30" s="8">
        <v>0</v>
      </c>
      <c r="N30" s="8"/>
      <c r="O30" s="8">
        <v>0</v>
      </c>
      <c r="P30" s="8"/>
      <c r="Q30" s="8">
        <v>268040987</v>
      </c>
      <c r="R30" s="8"/>
      <c r="S30" s="8">
        <v>2310</v>
      </c>
      <c r="T30" s="8"/>
      <c r="U30" s="8">
        <v>561512081966</v>
      </c>
      <c r="V30" s="8"/>
      <c r="W30" s="8">
        <v>615490590624.17798</v>
      </c>
      <c r="Y30" s="1">
        <v>6.2673200906809085E-2</v>
      </c>
      <c r="AA30" s="8"/>
    </row>
    <row r="31" spans="1:27" ht="21" x14ac:dyDescent="0.2">
      <c r="A31" s="3" t="s">
        <v>102</v>
      </c>
      <c r="C31" s="8">
        <v>88476753</v>
      </c>
      <c r="D31" s="8"/>
      <c r="E31" s="8">
        <v>404290432603</v>
      </c>
      <c r="F31" s="8"/>
      <c r="G31" s="8">
        <v>513629847306.75598</v>
      </c>
      <c r="H31" s="8"/>
      <c r="I31" s="8">
        <v>36200000</v>
      </c>
      <c r="J31" s="8"/>
      <c r="K31" s="8">
        <v>223326440793</v>
      </c>
      <c r="L31" s="8"/>
      <c r="M31" s="8">
        <v>-25397725</v>
      </c>
      <c r="N31" s="8"/>
      <c r="O31" s="8">
        <v>149843169463</v>
      </c>
      <c r="P31" s="8"/>
      <c r="Q31" s="8">
        <v>99279028</v>
      </c>
      <c r="R31" s="8"/>
      <c r="S31" s="8">
        <v>5800</v>
      </c>
      <c r="T31" s="8"/>
      <c r="U31" s="8">
        <v>499765927862</v>
      </c>
      <c r="V31" s="8"/>
      <c r="W31" s="8">
        <v>572392243143.71997</v>
      </c>
      <c r="Y31" s="1">
        <v>5.8284650648624016E-2</v>
      </c>
      <c r="AA31" s="8"/>
    </row>
    <row r="32" spans="1:27" ht="21" x14ac:dyDescent="0.2">
      <c r="A32" s="3" t="s">
        <v>92</v>
      </c>
      <c r="C32" s="8">
        <v>6988792</v>
      </c>
      <c r="D32" s="8"/>
      <c r="E32" s="8">
        <v>56063892277</v>
      </c>
      <c r="F32" s="8"/>
      <c r="G32" s="8">
        <v>46337881946.292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6988792</v>
      </c>
      <c r="R32" s="8"/>
      <c r="S32" s="8">
        <v>6600</v>
      </c>
      <c r="T32" s="8"/>
      <c r="U32" s="8">
        <v>56063892277</v>
      </c>
      <c r="V32" s="8"/>
      <c r="W32" s="8">
        <v>45851577338.160004</v>
      </c>
      <c r="Y32" s="1">
        <v>4.6689017869377507E-3</v>
      </c>
      <c r="AA32" s="8"/>
    </row>
    <row r="33" spans="1:28" ht="21" x14ac:dyDescent="0.2">
      <c r="A33" s="3" t="s">
        <v>93</v>
      </c>
      <c r="C33" s="8">
        <v>40145418</v>
      </c>
      <c r="D33" s="8"/>
      <c r="E33" s="8">
        <v>30666464379</v>
      </c>
      <c r="F33" s="8"/>
      <c r="G33" s="8">
        <v>31605989788.216801</v>
      </c>
      <c r="H33" s="8"/>
      <c r="I33" s="8">
        <v>0</v>
      </c>
      <c r="J33" s="8"/>
      <c r="K33" s="8">
        <v>0</v>
      </c>
      <c r="L33" s="8"/>
      <c r="M33" s="8">
        <v>-5681812</v>
      </c>
      <c r="N33" s="8"/>
      <c r="O33" s="8">
        <v>4938674242</v>
      </c>
      <c r="P33" s="8"/>
      <c r="Q33" s="8">
        <v>34463606</v>
      </c>
      <c r="R33" s="8"/>
      <c r="S33" s="8">
        <v>882</v>
      </c>
      <c r="T33" s="8"/>
      <c r="U33" s="8">
        <v>26326216006</v>
      </c>
      <c r="V33" s="8"/>
      <c r="W33" s="8">
        <v>30216038934.072601</v>
      </c>
      <c r="Y33" s="1">
        <v>3.0767909494808562E-3</v>
      </c>
      <c r="AA33" s="8"/>
    </row>
    <row r="34" spans="1:28" ht="21" x14ac:dyDescent="0.2">
      <c r="A34" s="3" t="s">
        <v>70</v>
      </c>
      <c r="C34" s="8">
        <v>49373626</v>
      </c>
      <c r="D34" s="8"/>
      <c r="E34" s="8">
        <v>155840725529</v>
      </c>
      <c r="F34" s="8"/>
      <c r="G34" s="8">
        <v>196368491554.125</v>
      </c>
      <c r="H34" s="8"/>
      <c r="I34" s="8">
        <v>2415458</v>
      </c>
      <c r="J34" s="8"/>
      <c r="K34" s="8">
        <v>9976438611</v>
      </c>
      <c r="L34" s="8"/>
      <c r="M34" s="8">
        <v>0</v>
      </c>
      <c r="N34" s="8"/>
      <c r="O34" s="8">
        <v>0</v>
      </c>
      <c r="P34" s="8"/>
      <c r="Q34" s="8">
        <v>51789084</v>
      </c>
      <c r="R34" s="8"/>
      <c r="S34" s="8">
        <v>4731</v>
      </c>
      <c r="T34" s="8"/>
      <c r="U34" s="8">
        <v>165817164140</v>
      </c>
      <c r="V34" s="8"/>
      <c r="W34" s="8">
        <v>243556322173.396</v>
      </c>
      <c r="Y34" s="1">
        <v>2.4800467373866528E-2</v>
      </c>
      <c r="AA34" s="8"/>
    </row>
    <row r="35" spans="1:28" ht="21" x14ac:dyDescent="0.2">
      <c r="A35" s="3" t="s">
        <v>87</v>
      </c>
      <c r="C35" s="8">
        <v>4392536</v>
      </c>
      <c r="D35" s="8"/>
      <c r="E35" s="8">
        <v>67620235218</v>
      </c>
      <c r="F35" s="8"/>
      <c r="G35" s="8">
        <v>55147637188.403999</v>
      </c>
      <c r="H35" s="8"/>
      <c r="I35" s="8">
        <v>0</v>
      </c>
      <c r="J35" s="8"/>
      <c r="K35" s="8">
        <v>0</v>
      </c>
      <c r="L35" s="8"/>
      <c r="M35" s="8">
        <v>-4392536</v>
      </c>
      <c r="N35" s="8"/>
      <c r="O35" s="8">
        <v>62223176214</v>
      </c>
      <c r="P35" s="8"/>
      <c r="Q35" s="8">
        <v>0</v>
      </c>
      <c r="R35" s="8"/>
      <c r="S35" s="8">
        <v>0</v>
      </c>
      <c r="T35" s="8"/>
      <c r="U35" s="8">
        <v>0</v>
      </c>
      <c r="V35" s="8"/>
      <c r="W35" s="8">
        <v>0</v>
      </c>
      <c r="Y35" s="1">
        <v>0</v>
      </c>
      <c r="AA35" s="8"/>
    </row>
    <row r="36" spans="1:28" ht="21" x14ac:dyDescent="0.2">
      <c r="A36" s="3" t="s">
        <v>17</v>
      </c>
      <c r="C36" s="8">
        <v>250000</v>
      </c>
      <c r="D36" s="8"/>
      <c r="E36" s="8">
        <v>3453382828</v>
      </c>
      <c r="F36" s="8"/>
      <c r="G36" s="8">
        <v>3774904875</v>
      </c>
      <c r="H36" s="8"/>
      <c r="I36" s="8">
        <v>0</v>
      </c>
      <c r="J36" s="8"/>
      <c r="K36" s="8">
        <v>0</v>
      </c>
      <c r="L36" s="8"/>
      <c r="M36" s="8">
        <v>-250000</v>
      </c>
      <c r="N36" s="8">
        <v>0</v>
      </c>
      <c r="O36" s="8">
        <v>-3453382828</v>
      </c>
      <c r="P36" s="8"/>
      <c r="Q36" s="8">
        <v>0</v>
      </c>
      <c r="R36" s="8"/>
      <c r="S36" s="8">
        <v>0</v>
      </c>
      <c r="T36" s="8"/>
      <c r="U36" s="8">
        <v>0</v>
      </c>
      <c r="V36" s="8"/>
      <c r="W36" s="8">
        <v>0</v>
      </c>
      <c r="Y36" s="1">
        <v>0</v>
      </c>
      <c r="AA36" s="8"/>
    </row>
    <row r="37" spans="1:28" ht="21" x14ac:dyDescent="0.2">
      <c r="A37" s="3" t="s">
        <v>91</v>
      </c>
      <c r="C37" s="8">
        <v>50677155</v>
      </c>
      <c r="D37" s="8"/>
      <c r="E37" s="8">
        <v>141454758203</v>
      </c>
      <c r="F37" s="8"/>
      <c r="G37" s="8">
        <v>120750375348.817</v>
      </c>
      <c r="H37" s="8"/>
      <c r="I37" s="8">
        <v>0</v>
      </c>
      <c r="J37" s="8"/>
      <c r="K37" s="8">
        <v>0</v>
      </c>
      <c r="L37" s="8"/>
      <c r="M37" s="8">
        <v>-11083695</v>
      </c>
      <c r="N37" s="8"/>
      <c r="O37" s="8">
        <v>27692564991</v>
      </c>
      <c r="P37" s="8"/>
      <c r="Q37" s="8">
        <v>39593460</v>
      </c>
      <c r="R37" s="8"/>
      <c r="S37" s="8">
        <v>2441</v>
      </c>
      <c r="T37" s="8"/>
      <c r="U37" s="8">
        <v>110516924452</v>
      </c>
      <c r="V37" s="8"/>
      <c r="W37" s="8">
        <v>96072582426.632996</v>
      </c>
      <c r="Y37" s="1">
        <v>9.7827267415317963E-3</v>
      </c>
      <c r="AA37" s="8"/>
    </row>
    <row r="38" spans="1:28" ht="21" x14ac:dyDescent="0.2">
      <c r="A38" s="3" t="s">
        <v>89</v>
      </c>
      <c r="C38" s="8">
        <v>64666420</v>
      </c>
      <c r="D38" s="8"/>
      <c r="E38" s="8">
        <v>219667481797</v>
      </c>
      <c r="F38" s="8"/>
      <c r="G38" s="8">
        <v>312280279023.258</v>
      </c>
      <c r="H38" s="8"/>
      <c r="I38" s="8">
        <v>6355079</v>
      </c>
      <c r="J38" s="8"/>
      <c r="K38" s="8">
        <v>43199925109</v>
      </c>
      <c r="L38" s="8"/>
      <c r="M38" s="8">
        <v>-51597608</v>
      </c>
      <c r="N38" s="8"/>
      <c r="O38" s="8">
        <v>292746662162</v>
      </c>
      <c r="P38" s="8"/>
      <c r="Q38" s="8">
        <v>19423891</v>
      </c>
      <c r="R38" s="8"/>
      <c r="S38" s="8">
        <v>6370</v>
      </c>
      <c r="T38" s="8"/>
      <c r="U38" s="8">
        <v>87104702906</v>
      </c>
      <c r="V38" s="8"/>
      <c r="W38" s="8">
        <v>122993991065.26401</v>
      </c>
      <c r="Y38" s="1">
        <v>1.2524037296080098E-2</v>
      </c>
      <c r="AA38" s="8"/>
    </row>
    <row r="39" spans="1:28" ht="21" x14ac:dyDescent="0.2">
      <c r="A39" s="3" t="s">
        <v>75</v>
      </c>
      <c r="C39" s="8">
        <v>285750</v>
      </c>
      <c r="D39" s="8"/>
      <c r="E39" s="8">
        <v>12155688103</v>
      </c>
      <c r="F39" s="8"/>
      <c r="G39" s="8">
        <v>15253473588.75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285750</v>
      </c>
      <c r="R39" s="8"/>
      <c r="S39" s="8">
        <v>55250</v>
      </c>
      <c r="T39" s="8"/>
      <c r="U39" s="8">
        <v>12155688103</v>
      </c>
      <c r="V39" s="8"/>
      <c r="W39" s="8">
        <v>15693750759.375</v>
      </c>
      <c r="Y39" s="1">
        <v>1.5980383929610307E-3</v>
      </c>
      <c r="AA39" s="8"/>
      <c r="AB39" s="8"/>
    </row>
    <row r="40" spans="1:28" ht="21" x14ac:dyDescent="0.2">
      <c r="A40" s="3" t="s">
        <v>94</v>
      </c>
      <c r="C40" s="8">
        <v>1191250</v>
      </c>
      <c r="D40" s="8"/>
      <c r="E40" s="8">
        <v>3617082641</v>
      </c>
      <c r="F40" s="8"/>
      <c r="G40" s="8">
        <v>5207944750.875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1191250</v>
      </c>
      <c r="R40" s="8"/>
      <c r="S40" s="8">
        <v>5960</v>
      </c>
      <c r="T40" s="8"/>
      <c r="U40" s="8">
        <v>3617082641</v>
      </c>
      <c r="V40" s="8"/>
      <c r="W40" s="8">
        <v>7057605892.5</v>
      </c>
      <c r="Y40" s="1">
        <v>7.1865071336535977E-4</v>
      </c>
      <c r="AA40" s="8"/>
    </row>
    <row r="41" spans="1:28" ht="21" x14ac:dyDescent="0.2">
      <c r="A41" s="3" t="s">
        <v>77</v>
      </c>
      <c r="C41" s="8">
        <v>10571378</v>
      </c>
      <c r="D41" s="8"/>
      <c r="E41" s="8">
        <v>81284759836</v>
      </c>
      <c r="F41" s="8"/>
      <c r="G41" s="8">
        <v>110233937376.44099</v>
      </c>
      <c r="H41" s="8"/>
      <c r="I41" s="8">
        <v>17201707</v>
      </c>
      <c r="J41" s="8"/>
      <c r="K41" s="8">
        <v>190200122893</v>
      </c>
      <c r="L41" s="8"/>
      <c r="M41" s="8">
        <v>-22372513</v>
      </c>
      <c r="N41" s="8"/>
      <c r="O41" s="8">
        <v>-172025288106.50684</v>
      </c>
      <c r="P41" s="8"/>
      <c r="Q41" s="8">
        <v>5400572</v>
      </c>
      <c r="R41" s="8"/>
      <c r="S41" s="8">
        <v>12620</v>
      </c>
      <c r="T41" s="8"/>
      <c r="U41" s="8">
        <v>41525730883</v>
      </c>
      <c r="V41" s="8"/>
      <c r="W41" s="8">
        <v>67749695089.092003</v>
      </c>
      <c r="Y41" s="1">
        <v>6.8987086340145309E-3</v>
      </c>
      <c r="AA41" s="8"/>
    </row>
    <row r="42" spans="1:28" ht="21" x14ac:dyDescent="0.2">
      <c r="A42" s="3" t="s">
        <v>78</v>
      </c>
      <c r="C42" s="8">
        <v>249999</v>
      </c>
      <c r="D42" s="8"/>
      <c r="E42" s="8">
        <v>1701787015</v>
      </c>
      <c r="F42" s="8"/>
      <c r="G42" s="8">
        <v>1898627905.4579999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249999</v>
      </c>
      <c r="R42" s="8"/>
      <c r="S42" s="8">
        <v>9190</v>
      </c>
      <c r="T42" s="8"/>
      <c r="U42" s="8">
        <v>1701787015</v>
      </c>
      <c r="V42" s="8"/>
      <c r="W42" s="8">
        <v>2283820739.6805</v>
      </c>
      <c r="Y42" s="1">
        <v>2.3255328064069778E-4</v>
      </c>
      <c r="AA42" s="8"/>
    </row>
    <row r="43" spans="1:28" ht="21" x14ac:dyDescent="0.2">
      <c r="A43" s="3" t="s">
        <v>79</v>
      </c>
      <c r="C43" s="8">
        <v>800000</v>
      </c>
      <c r="D43" s="8"/>
      <c r="E43" s="8">
        <v>10970752405</v>
      </c>
      <c r="F43" s="8"/>
      <c r="G43" s="8">
        <v>11300360400</v>
      </c>
      <c r="H43" s="8"/>
      <c r="I43" s="8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800000</v>
      </c>
      <c r="R43" s="8"/>
      <c r="S43" s="8">
        <v>17730</v>
      </c>
      <c r="T43" s="8"/>
      <c r="U43" s="8">
        <v>10970752405</v>
      </c>
      <c r="V43" s="8"/>
      <c r="W43" s="8">
        <v>14099605200</v>
      </c>
      <c r="Y43" s="1">
        <v>1.435712264114631E-3</v>
      </c>
      <c r="AA43" s="8"/>
    </row>
    <row r="44" spans="1:28" ht="21" x14ac:dyDescent="0.2">
      <c r="A44" s="3" t="s">
        <v>84</v>
      </c>
      <c r="C44" s="8">
        <v>900000</v>
      </c>
      <c r="D44" s="8"/>
      <c r="E44" s="8">
        <v>2973597577</v>
      </c>
      <c r="F44" s="8"/>
      <c r="G44" s="8">
        <v>3117837825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900000</v>
      </c>
      <c r="R44" s="8"/>
      <c r="S44" s="8">
        <v>3906</v>
      </c>
      <c r="T44" s="8"/>
      <c r="U44" s="8">
        <v>2973597577</v>
      </c>
      <c r="V44" s="8"/>
      <c r="W44" s="8">
        <v>3494483370</v>
      </c>
      <c r="Y44" s="1">
        <v>3.5583071723551703E-4</v>
      </c>
      <c r="AA44" s="8"/>
    </row>
    <row r="45" spans="1:28" ht="21" x14ac:dyDescent="0.2">
      <c r="A45" s="3" t="s">
        <v>113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v>1374254</v>
      </c>
      <c r="J45" s="8"/>
      <c r="K45" s="8">
        <v>30027804684</v>
      </c>
      <c r="L45" s="8"/>
      <c r="M45" s="8">
        <v>0</v>
      </c>
      <c r="N45" s="8"/>
      <c r="O45" s="8">
        <v>0</v>
      </c>
      <c r="P45" s="8"/>
      <c r="Q45" s="8">
        <v>1374254</v>
      </c>
      <c r="R45" s="8"/>
      <c r="S45" s="8">
        <v>20840</v>
      </c>
      <c r="T45" s="8"/>
      <c r="U45" s="8">
        <v>30027804684</v>
      </c>
      <c r="V45" s="8"/>
      <c r="W45" s="8">
        <v>28469048612.507999</v>
      </c>
      <c r="Y45" s="1">
        <v>2.89890118630083E-3</v>
      </c>
      <c r="AA45" s="8"/>
    </row>
    <row r="46" spans="1:28" ht="21" x14ac:dyDescent="0.2">
      <c r="A46" s="3" t="s">
        <v>114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v>6192278</v>
      </c>
      <c r="J46" s="8"/>
      <c r="K46" s="8">
        <v>45498411182</v>
      </c>
      <c r="L46" s="8"/>
      <c r="M46" s="8">
        <v>0</v>
      </c>
      <c r="N46" s="8"/>
      <c r="O46" s="8">
        <v>0</v>
      </c>
      <c r="P46" s="8"/>
      <c r="Q46" s="8">
        <v>6192278</v>
      </c>
      <c r="R46" s="8"/>
      <c r="S46" s="8">
        <v>7440</v>
      </c>
      <c r="T46" s="8"/>
      <c r="U46" s="8">
        <v>45498411182</v>
      </c>
      <c r="V46" s="8"/>
      <c r="W46" s="8">
        <v>45796428557.496002</v>
      </c>
      <c r="Y46" s="1">
        <v>4.6632861842575936E-3</v>
      </c>
      <c r="AA46" s="8"/>
    </row>
    <row r="47" spans="1:28" ht="21" x14ac:dyDescent="0.2">
      <c r="A47" s="3" t="s">
        <v>115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v>4000000</v>
      </c>
      <c r="J47" s="8"/>
      <c r="K47" s="8">
        <v>28258947200</v>
      </c>
      <c r="L47" s="8"/>
      <c r="M47" s="8">
        <v>-3089665</v>
      </c>
      <c r="N47" s="8"/>
      <c r="O47" s="8">
        <v>18749178478</v>
      </c>
      <c r="P47" s="8"/>
      <c r="Q47" s="8">
        <v>910335</v>
      </c>
      <c r="R47" s="8"/>
      <c r="S47" s="8">
        <v>6140</v>
      </c>
      <c r="T47" s="8"/>
      <c r="U47" s="8">
        <v>6431277173</v>
      </c>
      <c r="V47" s="8"/>
      <c r="W47" s="8">
        <v>5556199631.4449997</v>
      </c>
      <c r="Y47" s="1">
        <v>5.6576789488650215E-4</v>
      </c>
      <c r="AA47" s="8"/>
    </row>
    <row r="48" spans="1:28" ht="21" x14ac:dyDescent="0.2">
      <c r="A48" s="3" t="s">
        <v>116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v>11941257</v>
      </c>
      <c r="J48" s="8"/>
      <c r="K48" s="8">
        <v>68846445489</v>
      </c>
      <c r="L48" s="8"/>
      <c r="M48" s="8">
        <v>0</v>
      </c>
      <c r="N48" s="8"/>
      <c r="O48" s="8">
        <v>0</v>
      </c>
      <c r="P48" s="8"/>
      <c r="Q48" s="8">
        <v>11941257</v>
      </c>
      <c r="R48" s="8"/>
      <c r="S48" s="8">
        <v>5620</v>
      </c>
      <c r="T48" s="8"/>
      <c r="U48" s="8">
        <v>68846445489</v>
      </c>
      <c r="V48" s="8"/>
      <c r="W48" s="8">
        <v>66710560647.177002</v>
      </c>
      <c r="Y48" s="1">
        <v>6.7928972980828492E-3</v>
      </c>
      <c r="AA48" s="8"/>
    </row>
    <row r="49" spans="1:27" ht="21" x14ac:dyDescent="0.2">
      <c r="A49" s="3" t="s">
        <v>117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v>6000000</v>
      </c>
      <c r="J49" s="8"/>
      <c r="K49" s="8">
        <v>18457744428</v>
      </c>
      <c r="L49" s="8"/>
      <c r="M49" s="8">
        <v>-5250000</v>
      </c>
      <c r="N49" s="8"/>
      <c r="O49" s="8">
        <v>-16150526374.5</v>
      </c>
      <c r="P49" s="8"/>
      <c r="Q49" s="8">
        <v>750000</v>
      </c>
      <c r="R49" s="8"/>
      <c r="S49" s="8">
        <v>3724</v>
      </c>
      <c r="T49" s="8"/>
      <c r="U49" s="8">
        <v>2275314112</v>
      </c>
      <c r="V49" s="8"/>
      <c r="W49" s="8">
        <v>2776381650</v>
      </c>
      <c r="Y49" s="1">
        <v>2.8270899278568559E-4</v>
      </c>
      <c r="AA49" s="8"/>
    </row>
    <row r="50" spans="1:27" ht="21" x14ac:dyDescent="0.2">
      <c r="A50" s="3" t="s">
        <v>119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v>10651564</v>
      </c>
      <c r="J50" s="8"/>
      <c r="K50" s="8">
        <v>68943561822</v>
      </c>
      <c r="L50" s="8"/>
      <c r="M50" s="8">
        <v>-1453000</v>
      </c>
      <c r="N50" s="8"/>
      <c r="O50" s="8">
        <v>9937160032</v>
      </c>
      <c r="P50" s="8"/>
      <c r="Q50" s="8">
        <v>9198564</v>
      </c>
      <c r="R50" s="8"/>
      <c r="S50" s="8">
        <v>6880</v>
      </c>
      <c r="T50" s="8"/>
      <c r="U50" s="8">
        <v>59538840094</v>
      </c>
      <c r="V50" s="8"/>
      <c r="W50" s="8">
        <v>62909567904.096001</v>
      </c>
      <c r="Y50" s="1">
        <v>6.4058558299251375E-3</v>
      </c>
      <c r="AA50" s="8"/>
    </row>
    <row r="51" spans="1:27" ht="21" x14ac:dyDescent="0.2">
      <c r="A51" s="3" t="s">
        <v>85</v>
      </c>
      <c r="C51" s="8">
        <v>1500000</v>
      </c>
      <c r="D51" s="8"/>
      <c r="E51" s="8">
        <v>4055178761</v>
      </c>
      <c r="F51" s="8"/>
      <c r="G51" s="8">
        <v>6924552300</v>
      </c>
      <c r="H51" s="8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1500000</v>
      </c>
      <c r="R51" s="8"/>
      <c r="S51" s="8">
        <v>4750</v>
      </c>
      <c r="T51" s="8"/>
      <c r="U51" s="8">
        <v>4055178761</v>
      </c>
      <c r="V51" s="8"/>
      <c r="W51" s="8">
        <v>7082606250</v>
      </c>
      <c r="Y51" s="1">
        <v>7.2119641016756529E-4</v>
      </c>
      <c r="AA51" s="8"/>
    </row>
    <row r="52" spans="1:27" ht="21" x14ac:dyDescent="0.2">
      <c r="A52" s="3" t="s">
        <v>86</v>
      </c>
      <c r="C52" s="8">
        <v>3403786</v>
      </c>
      <c r="D52" s="8"/>
      <c r="E52" s="8">
        <v>19940751811</v>
      </c>
      <c r="F52" s="8"/>
      <c r="G52" s="8">
        <v>20064353496.668999</v>
      </c>
      <c r="H52" s="8"/>
      <c r="I52" s="8">
        <v>0</v>
      </c>
      <c r="J52" s="8"/>
      <c r="K52" s="8">
        <v>0</v>
      </c>
      <c r="L52" s="8"/>
      <c r="M52" s="8">
        <v>-3403786</v>
      </c>
      <c r="N52" s="8"/>
      <c r="O52" s="8">
        <v>18606754950</v>
      </c>
      <c r="P52" s="8"/>
      <c r="Q52" s="8">
        <v>0</v>
      </c>
      <c r="R52" s="8"/>
      <c r="S52" s="8">
        <v>0</v>
      </c>
      <c r="T52" s="8"/>
      <c r="U52" s="8">
        <v>0</v>
      </c>
      <c r="V52" s="8"/>
      <c r="W52" s="8">
        <v>0</v>
      </c>
      <c r="Y52" s="1">
        <v>0</v>
      </c>
      <c r="AA52" s="8"/>
    </row>
    <row r="53" spans="1:27" ht="21" x14ac:dyDescent="0.2">
      <c r="A53" s="3" t="s">
        <v>83</v>
      </c>
      <c r="C53" s="8">
        <v>245000</v>
      </c>
      <c r="D53" s="8"/>
      <c r="E53" s="8">
        <v>1888458163</v>
      </c>
      <c r="F53" s="8"/>
      <c r="G53" s="8">
        <v>1906935817.5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245000</v>
      </c>
      <c r="R53" s="8"/>
      <c r="S53" s="8">
        <v>9050</v>
      </c>
      <c r="T53" s="8"/>
      <c r="U53" s="8">
        <v>1888458163</v>
      </c>
      <c r="V53" s="8"/>
      <c r="W53" s="8">
        <v>2204057362.5</v>
      </c>
      <c r="Y53" s="1">
        <v>2.2443126181670653E-4</v>
      </c>
      <c r="AA53" s="8"/>
    </row>
    <row r="54" spans="1:27" ht="21" x14ac:dyDescent="0.2">
      <c r="A54" s="3" t="s">
        <v>98</v>
      </c>
      <c r="C54" s="8">
        <v>1916298</v>
      </c>
      <c r="D54" s="8"/>
      <c r="E54" s="8">
        <v>2662513047</v>
      </c>
      <c r="F54" s="8"/>
      <c r="G54" s="8">
        <v>2689713189.9828</v>
      </c>
      <c r="H54" s="8"/>
      <c r="I54" s="8">
        <v>55154597</v>
      </c>
      <c r="J54" s="8"/>
      <c r="K54" s="8">
        <v>79355452397</v>
      </c>
      <c r="L54" s="8"/>
      <c r="M54" s="8">
        <v>-4002206</v>
      </c>
      <c r="N54" s="8"/>
      <c r="O54" s="8">
        <v>5554776505</v>
      </c>
      <c r="P54" s="8"/>
      <c r="Q54" s="8">
        <v>53068689</v>
      </c>
      <c r="R54" s="8"/>
      <c r="S54" s="8">
        <v>1378</v>
      </c>
      <c r="T54" s="8"/>
      <c r="U54" s="8">
        <v>76266298270</v>
      </c>
      <c r="V54" s="8"/>
      <c r="W54" s="8">
        <v>72693537954.020096</v>
      </c>
      <c r="Y54" s="1">
        <v>7.4021224340713489E-3</v>
      </c>
      <c r="AA54" s="8"/>
    </row>
    <row r="55" spans="1:27" ht="21" x14ac:dyDescent="0.2">
      <c r="A55" s="3" t="s">
        <v>99</v>
      </c>
      <c r="C55" s="8">
        <v>21778603</v>
      </c>
      <c r="D55" s="8"/>
      <c r="E55" s="8">
        <v>60170715198</v>
      </c>
      <c r="F55" s="8"/>
      <c r="G55" s="8">
        <v>63518225595.848099</v>
      </c>
      <c r="H55" s="8"/>
      <c r="I55" s="8">
        <v>0</v>
      </c>
      <c r="J55" s="8"/>
      <c r="K55" s="8">
        <v>0</v>
      </c>
      <c r="L55" s="8"/>
      <c r="M55" s="8">
        <v>-21778603</v>
      </c>
      <c r="N55" s="8"/>
      <c r="O55" s="8">
        <v>84182628894</v>
      </c>
      <c r="P55" s="8"/>
      <c r="Q55" s="8">
        <v>0</v>
      </c>
      <c r="R55" s="8"/>
      <c r="S55" s="8">
        <v>0</v>
      </c>
      <c r="T55" s="8"/>
      <c r="U55" s="8">
        <v>0</v>
      </c>
      <c r="V55" s="8"/>
      <c r="W55" s="8">
        <v>0</v>
      </c>
      <c r="Y55" s="1">
        <v>0</v>
      </c>
      <c r="AA55" s="8"/>
    </row>
    <row r="56" spans="1:27" ht="21" x14ac:dyDescent="0.2">
      <c r="A56" s="3" t="s">
        <v>100</v>
      </c>
      <c r="C56" s="8">
        <v>6500000</v>
      </c>
      <c r="D56" s="8"/>
      <c r="E56" s="8">
        <v>7774552890</v>
      </c>
      <c r="F56" s="8"/>
      <c r="G56" s="8">
        <v>8981241750</v>
      </c>
      <c r="H56" s="8"/>
      <c r="I56" s="8">
        <v>0</v>
      </c>
      <c r="J56" s="8"/>
      <c r="K56" s="8">
        <v>0</v>
      </c>
      <c r="L56" s="8"/>
      <c r="M56" s="8">
        <v>-3250000</v>
      </c>
      <c r="N56" s="8"/>
      <c r="O56" s="8">
        <v>4495347858</v>
      </c>
      <c r="P56" s="8"/>
      <c r="Q56" s="8">
        <v>3250000</v>
      </c>
      <c r="R56" s="8"/>
      <c r="S56" s="8">
        <v>1366</v>
      </c>
      <c r="T56" s="8"/>
      <c r="U56" s="8">
        <v>3887276450</v>
      </c>
      <c r="V56" s="8"/>
      <c r="W56" s="8">
        <v>4413084975</v>
      </c>
      <c r="Y56" s="1">
        <v>4.4936862637739029E-4</v>
      </c>
      <c r="AA56" s="8"/>
    </row>
    <row r="57" spans="1:27" ht="21.75" thickBot="1" x14ac:dyDescent="0.25">
      <c r="A57" s="3" t="s">
        <v>103</v>
      </c>
      <c r="C57" s="8">
        <v>1782169</v>
      </c>
      <c r="D57" s="8"/>
      <c r="E57" s="8">
        <v>24320241041</v>
      </c>
      <c r="F57" s="8"/>
      <c r="G57" s="8">
        <v>25953428633.692501</v>
      </c>
      <c r="H57" s="8"/>
      <c r="I57" s="8">
        <v>0</v>
      </c>
      <c r="J57" s="8"/>
      <c r="K57" s="8">
        <v>0</v>
      </c>
      <c r="L57" s="8"/>
      <c r="M57" s="8">
        <v>-1782169</v>
      </c>
      <c r="N57" s="8"/>
      <c r="O57" s="8">
        <v>31250408420</v>
      </c>
      <c r="P57" s="8"/>
      <c r="Q57" s="8">
        <v>0</v>
      </c>
      <c r="R57" s="8"/>
      <c r="S57" s="8">
        <v>0</v>
      </c>
      <c r="T57" s="8"/>
      <c r="U57" s="8">
        <v>0</v>
      </c>
      <c r="V57" s="8"/>
      <c r="W57" s="8">
        <v>0</v>
      </c>
      <c r="Y57" s="1">
        <v>0</v>
      </c>
      <c r="AA57" s="8"/>
    </row>
    <row r="58" spans="1:27" s="3" customFormat="1" ht="21.75" thickBot="1" x14ac:dyDescent="0.25">
      <c r="A58" s="3" t="s">
        <v>18</v>
      </c>
      <c r="C58" s="13"/>
      <c r="E58" s="10">
        <f>SUM(E9:E57)</f>
        <v>7035437655286</v>
      </c>
      <c r="G58" s="10">
        <f>SUM(G9:G57)</f>
        <v>8069608888521.1006</v>
      </c>
      <c r="I58" s="3" t="s">
        <v>18</v>
      </c>
      <c r="K58" s="10">
        <f>SUM(K9:K57)</f>
        <v>2556706741472</v>
      </c>
      <c r="M58" s="3" t="s">
        <v>18</v>
      </c>
      <c r="O58" s="10">
        <f>SUM(O9:O57)</f>
        <v>1077431108587.9932</v>
      </c>
      <c r="Q58" s="3" t="s">
        <v>18</v>
      </c>
      <c r="S58" s="3" t="s">
        <v>18</v>
      </c>
      <c r="U58" s="10">
        <f>SUM(U9:U57)</f>
        <v>7986486143210</v>
      </c>
      <c r="W58" s="10">
        <f>SUM(W9:W57)</f>
        <v>9634941400485.0449</v>
      </c>
      <c r="Y58" s="14">
        <f>SUM(Y9:Y57)</f>
        <v>0.98109155089691302</v>
      </c>
    </row>
    <row r="59" spans="1:27" ht="19.5" thickTop="1" x14ac:dyDescent="0.2"/>
  </sheetData>
  <mergeCells count="17"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9"/>
  <sheetViews>
    <sheetView rightToLeft="1" topLeftCell="A27" zoomScale="85" zoomScaleNormal="85" workbookViewId="0">
      <selection activeCell="A33" sqref="A33"/>
    </sheetView>
  </sheetViews>
  <sheetFormatPr defaultRowHeight="18.75" x14ac:dyDescent="0.2"/>
  <cols>
    <col min="1" max="1" width="37.375" style="52" bestFit="1" customWidth="1"/>
    <col min="2" max="2" width="0.875" style="52" customWidth="1"/>
    <col min="3" max="3" width="16.625" style="52" customWidth="1"/>
    <col min="4" max="4" width="0.875" style="52" customWidth="1"/>
    <col min="5" max="5" width="20.125" style="52" customWidth="1"/>
    <col min="6" max="6" width="0.875" style="52" customWidth="1"/>
    <col min="7" max="7" width="20.125" style="52" customWidth="1"/>
    <col min="8" max="8" width="0.875" style="52" customWidth="1"/>
    <col min="9" max="9" width="30.25" style="52" bestFit="1" customWidth="1"/>
    <col min="10" max="10" width="0.875" style="52" customWidth="1"/>
    <col min="11" max="11" width="16.625" style="52" customWidth="1"/>
    <col min="12" max="12" width="0.875" style="52" customWidth="1"/>
    <col min="13" max="13" width="20.125" style="52" customWidth="1"/>
    <col min="14" max="14" width="0.875" style="52" customWidth="1"/>
    <col min="15" max="15" width="20.125" style="52" customWidth="1"/>
    <col min="16" max="16" width="0.875" style="52" customWidth="1"/>
    <col min="17" max="17" width="29.75" style="52" customWidth="1"/>
    <col min="18" max="18" width="0.875" style="52" customWidth="1"/>
    <col min="19" max="16384" width="9" style="52"/>
  </cols>
  <sheetData>
    <row r="1" spans="1:17" x14ac:dyDescent="0.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ht="26.25" x14ac:dyDescent="0.2">
      <c r="A2" s="70" t="str">
        <f>+سهام!A2</f>
        <v>صندوق سرمایه‌گذاری بخشی صنایع مفید - خودران</v>
      </c>
      <c r="B2" s="70" t="s">
        <v>0</v>
      </c>
      <c r="C2" s="70" t="s">
        <v>0</v>
      </c>
      <c r="D2" s="70" t="s">
        <v>0</v>
      </c>
      <c r="E2" s="70" t="s">
        <v>0</v>
      </c>
      <c r="F2" s="70" t="s">
        <v>0</v>
      </c>
      <c r="G2" s="70" t="s">
        <v>0</v>
      </c>
      <c r="H2" s="70" t="s">
        <v>0</v>
      </c>
      <c r="I2" s="70" t="s">
        <v>0</v>
      </c>
      <c r="J2" s="70" t="s">
        <v>0</v>
      </c>
      <c r="K2" s="70" t="s">
        <v>0</v>
      </c>
      <c r="L2" s="70" t="s">
        <v>0</v>
      </c>
      <c r="M2" s="70" t="s">
        <v>0</v>
      </c>
      <c r="N2" s="70" t="s">
        <v>0</v>
      </c>
      <c r="O2" s="70" t="s">
        <v>0</v>
      </c>
      <c r="P2" s="70" t="s">
        <v>0</v>
      </c>
      <c r="Q2" s="70" t="s">
        <v>0</v>
      </c>
    </row>
    <row r="3" spans="1:17" ht="26.25" x14ac:dyDescent="0.2">
      <c r="A3" s="70" t="s">
        <v>28</v>
      </c>
      <c r="B3" s="70" t="s">
        <v>28</v>
      </c>
      <c r="C3" s="70" t="s">
        <v>28</v>
      </c>
      <c r="D3" s="70" t="s">
        <v>28</v>
      </c>
      <c r="E3" s="70" t="s">
        <v>28</v>
      </c>
      <c r="F3" s="70" t="s">
        <v>28</v>
      </c>
      <c r="G3" s="70" t="s">
        <v>28</v>
      </c>
      <c r="H3" s="70" t="s">
        <v>28</v>
      </c>
      <c r="I3" s="70" t="s">
        <v>28</v>
      </c>
      <c r="J3" s="70" t="s">
        <v>28</v>
      </c>
      <c r="K3" s="70" t="s">
        <v>28</v>
      </c>
      <c r="L3" s="70" t="s">
        <v>28</v>
      </c>
      <c r="M3" s="70" t="s">
        <v>28</v>
      </c>
      <c r="N3" s="70" t="s">
        <v>28</v>
      </c>
      <c r="O3" s="70" t="s">
        <v>28</v>
      </c>
      <c r="P3" s="70" t="s">
        <v>28</v>
      </c>
      <c r="Q3" s="70" t="s">
        <v>28</v>
      </c>
    </row>
    <row r="4" spans="1:17" ht="26.25" x14ac:dyDescent="0.2">
      <c r="A4" s="70" t="str">
        <f>+سهام!A4</f>
        <v>برای ماه منتهی به 1404/02/31</v>
      </c>
      <c r="B4" s="70" t="s">
        <v>2</v>
      </c>
      <c r="C4" s="70" t="s">
        <v>2</v>
      </c>
      <c r="D4" s="70" t="s">
        <v>2</v>
      </c>
      <c r="E4" s="70" t="s">
        <v>2</v>
      </c>
      <c r="F4" s="70" t="s">
        <v>2</v>
      </c>
      <c r="G4" s="70" t="s">
        <v>2</v>
      </c>
      <c r="H4" s="70" t="s">
        <v>2</v>
      </c>
      <c r="I4" s="70" t="s">
        <v>2</v>
      </c>
      <c r="J4" s="70" t="s">
        <v>2</v>
      </c>
      <c r="K4" s="70" t="s">
        <v>2</v>
      </c>
      <c r="L4" s="70" t="s">
        <v>2</v>
      </c>
      <c r="M4" s="70" t="s">
        <v>2</v>
      </c>
      <c r="N4" s="70" t="s">
        <v>2</v>
      </c>
      <c r="O4" s="70" t="s">
        <v>2</v>
      </c>
      <c r="P4" s="70" t="s">
        <v>2</v>
      </c>
      <c r="Q4" s="70" t="s">
        <v>2</v>
      </c>
    </row>
    <row r="6" spans="1:17" ht="27" thickBot="1" x14ac:dyDescent="0.25">
      <c r="A6" s="71" t="s">
        <v>3</v>
      </c>
      <c r="C6" s="71" t="s">
        <v>30</v>
      </c>
      <c r="D6" s="71" t="s">
        <v>30</v>
      </c>
      <c r="E6" s="71" t="s">
        <v>30</v>
      </c>
      <c r="F6" s="71" t="s">
        <v>30</v>
      </c>
      <c r="G6" s="71" t="s">
        <v>30</v>
      </c>
      <c r="H6" s="71" t="s">
        <v>30</v>
      </c>
      <c r="I6" s="71" t="s">
        <v>30</v>
      </c>
      <c r="K6" s="71" t="s">
        <v>31</v>
      </c>
      <c r="L6" s="71" t="s">
        <v>31</v>
      </c>
      <c r="M6" s="71" t="s">
        <v>31</v>
      </c>
      <c r="N6" s="71" t="s">
        <v>31</v>
      </c>
      <c r="O6" s="71" t="s">
        <v>31</v>
      </c>
      <c r="P6" s="71" t="s">
        <v>31</v>
      </c>
      <c r="Q6" s="71" t="s">
        <v>31</v>
      </c>
    </row>
    <row r="7" spans="1:17" ht="27" thickBot="1" x14ac:dyDescent="0.25">
      <c r="A7" s="71" t="s">
        <v>3</v>
      </c>
      <c r="C7" s="53" t="s">
        <v>7</v>
      </c>
      <c r="E7" s="53" t="s">
        <v>42</v>
      </c>
      <c r="G7" s="53" t="s">
        <v>43</v>
      </c>
      <c r="I7" s="53" t="s">
        <v>44</v>
      </c>
      <c r="K7" s="53" t="s">
        <v>7</v>
      </c>
      <c r="M7" s="53" t="s">
        <v>42</v>
      </c>
      <c r="O7" s="53" t="s">
        <v>43</v>
      </c>
      <c r="Q7" s="53" t="s">
        <v>44</v>
      </c>
    </row>
    <row r="8" spans="1:17" ht="21" x14ac:dyDescent="0.2">
      <c r="A8" s="3" t="s">
        <v>101</v>
      </c>
      <c r="C8" s="7">
        <f>IFERROR(VLOOKUP(A8,[1]ExcelReport2025_5_29_10_43!$A:$D,2,0),0)</f>
        <v>46242794</v>
      </c>
      <c r="D8" s="7"/>
      <c r="E8" s="7">
        <f>IFERROR(VLOOKUP(A8,[1]ExcelReport2025_5_29_10_43!$A:$D,3,0),0)</f>
        <v>302467132892</v>
      </c>
      <c r="F8" s="7"/>
      <c r="G8" s="7">
        <f>IFERROR(VLOOKUP(A8,[1]ExcelReport2025_5_29_10_43!$A:$D,4,0),0)</f>
        <v>302500505958</v>
      </c>
      <c r="H8" s="7"/>
      <c r="I8" s="7">
        <f>+E8-G8</f>
        <v>-33373066</v>
      </c>
      <c r="J8" s="7"/>
      <c r="K8" s="7">
        <v>46242794</v>
      </c>
      <c r="L8" s="7"/>
      <c r="M8" s="7">
        <v>302467132892</v>
      </c>
      <c r="N8" s="7"/>
      <c r="O8" s="7">
        <v>205263002237</v>
      </c>
      <c r="P8" s="7"/>
      <c r="Q8" s="7">
        <f>+M8-O8</f>
        <v>97204130655</v>
      </c>
    </row>
    <row r="9" spans="1:17" ht="21" x14ac:dyDescent="0.2">
      <c r="A9" s="3" t="s">
        <v>97</v>
      </c>
      <c r="C9" s="7">
        <f>IFERROR(VLOOKUP(A9,[1]ExcelReport2025_5_29_10_43!$A:$D,2,0),0)</f>
        <v>40648632</v>
      </c>
      <c r="D9" s="7"/>
      <c r="E9" s="7">
        <f>IFERROR(VLOOKUP(A9,[1]ExcelReport2025_5_29_10_43!$A:$D,3,0),0)</f>
        <v>155081193391</v>
      </c>
      <c r="F9" s="7"/>
      <c r="G9" s="7">
        <f>IFERROR(VLOOKUP(A9,[1]ExcelReport2025_5_29_10_43!$A:$D,4,0),0)</f>
        <v>138453568084</v>
      </c>
      <c r="H9" s="7"/>
      <c r="I9" s="7">
        <f t="shared" ref="I9:I50" si="0">+E9-G9</f>
        <v>16627625307</v>
      </c>
      <c r="J9" s="7"/>
      <c r="K9" s="7">
        <v>40648632</v>
      </c>
      <c r="L9" s="7"/>
      <c r="M9" s="7">
        <v>155081193391</v>
      </c>
      <c r="N9" s="7"/>
      <c r="O9" s="7">
        <v>120046764415</v>
      </c>
      <c r="P9" s="7"/>
      <c r="Q9" s="7">
        <f t="shared" ref="Q9:Q50" si="1">+M9-O9</f>
        <v>35034428976</v>
      </c>
    </row>
    <row r="10" spans="1:17" ht="21" x14ac:dyDescent="0.2">
      <c r="A10" s="3" t="s">
        <v>116</v>
      </c>
      <c r="C10" s="7">
        <f>IFERROR(VLOOKUP(A10,[1]ExcelReport2025_5_29_10_43!$A:$D,2,0),0)</f>
        <v>11941257</v>
      </c>
      <c r="D10" s="7"/>
      <c r="E10" s="7">
        <f>IFERROR(VLOOKUP(A10,[1]ExcelReport2025_5_29_10_43!$A:$D,3,0),0)</f>
        <v>66710560647</v>
      </c>
      <c r="F10" s="7"/>
      <c r="G10" s="7">
        <f>IFERROR(VLOOKUP(A10,[1]ExcelReport2025_5_29_10_43!$A:$D,4,0),0)</f>
        <v>68846445489</v>
      </c>
      <c r="H10" s="7"/>
      <c r="I10" s="7">
        <f t="shared" si="0"/>
        <v>-2135884842</v>
      </c>
      <c r="J10" s="7"/>
      <c r="K10" s="7">
        <v>11941257</v>
      </c>
      <c r="L10" s="7"/>
      <c r="M10" s="7">
        <v>66710560647</v>
      </c>
      <c r="N10" s="7"/>
      <c r="O10" s="7">
        <v>68846445489</v>
      </c>
      <c r="P10" s="7"/>
      <c r="Q10" s="7">
        <f t="shared" si="1"/>
        <v>-2135884842</v>
      </c>
    </row>
    <row r="11" spans="1:17" ht="21" x14ac:dyDescent="0.2">
      <c r="A11" s="3" t="s">
        <v>63</v>
      </c>
      <c r="C11" s="7">
        <f>IFERROR(VLOOKUP(A11,[1]ExcelReport2025_5_29_10_43!$A:$D,2,0),0)</f>
        <v>10612027</v>
      </c>
      <c r="D11" s="7"/>
      <c r="E11" s="7">
        <f>IFERROR(VLOOKUP(A11,[1]ExcelReport2025_5_29_10_43!$A:$D,3,0),0)</f>
        <v>49896228128</v>
      </c>
      <c r="F11" s="7"/>
      <c r="G11" s="7">
        <f>IFERROR(VLOOKUP(A11,[1]ExcelReport2025_5_29_10_43!$A:$D,4,0),0)</f>
        <v>43095608552</v>
      </c>
      <c r="H11" s="7"/>
      <c r="I11" s="7">
        <f t="shared" si="0"/>
        <v>6800619576</v>
      </c>
      <c r="J11" s="7"/>
      <c r="K11" s="7">
        <v>10612027</v>
      </c>
      <c r="L11" s="7"/>
      <c r="M11" s="7">
        <v>49896228128</v>
      </c>
      <c r="N11" s="7"/>
      <c r="O11" s="7">
        <v>59608885372</v>
      </c>
      <c r="P11" s="7"/>
      <c r="Q11" s="7">
        <f t="shared" si="1"/>
        <v>-9712657244</v>
      </c>
    </row>
    <row r="12" spans="1:17" ht="21" x14ac:dyDescent="0.2">
      <c r="A12" s="3" t="s">
        <v>68</v>
      </c>
      <c r="C12" s="7">
        <f>IFERROR(VLOOKUP(A12,[1]ExcelReport2025_5_29_10_43!$A:$D,2,0),0)</f>
        <v>22745976</v>
      </c>
      <c r="D12" s="7"/>
      <c r="E12" s="7">
        <f>IFERROR(VLOOKUP(A12,[1]ExcelReport2025_5_29_10_43!$A:$D,3,0),0)</f>
        <v>87277060529</v>
      </c>
      <c r="F12" s="7"/>
      <c r="G12" s="7">
        <f>IFERROR(VLOOKUP(A12,[1]ExcelReport2025_5_29_10_43!$A:$D,4,0),0)</f>
        <v>80145465773</v>
      </c>
      <c r="H12" s="7"/>
      <c r="I12" s="7">
        <f t="shared" si="0"/>
        <v>7131594756</v>
      </c>
      <c r="J12" s="7"/>
      <c r="K12" s="7">
        <v>22745976</v>
      </c>
      <c r="L12" s="7"/>
      <c r="M12" s="7">
        <v>87277060529</v>
      </c>
      <c r="N12" s="7"/>
      <c r="O12" s="7">
        <v>80320186622</v>
      </c>
      <c r="P12" s="7"/>
      <c r="Q12" s="7">
        <f t="shared" si="1"/>
        <v>6956873907</v>
      </c>
    </row>
    <row r="13" spans="1:17" ht="21" x14ac:dyDescent="0.2">
      <c r="A13" s="3" t="s">
        <v>67</v>
      </c>
      <c r="C13" s="7">
        <f>IFERROR(VLOOKUP(A13,[1]ExcelReport2025_5_29_10_43!$A:$D,2,0),0)</f>
        <v>3233496</v>
      </c>
      <c r="D13" s="7"/>
      <c r="E13" s="7">
        <f>IFERROR(VLOOKUP(A13,[1]ExcelReport2025_5_29_10_43!$A:$D,3,0),0)</f>
        <v>47538856575</v>
      </c>
      <c r="F13" s="7"/>
      <c r="G13" s="7">
        <f>IFERROR(VLOOKUP(A13,[1]ExcelReport2025_5_29_10_43!$A:$D,4,0),0)</f>
        <v>42370991044</v>
      </c>
      <c r="H13" s="7"/>
      <c r="I13" s="7">
        <f t="shared" si="0"/>
        <v>5167865531</v>
      </c>
      <c r="J13" s="7"/>
      <c r="K13" s="7">
        <v>3233496</v>
      </c>
      <c r="L13" s="7"/>
      <c r="M13" s="7">
        <v>47538856575</v>
      </c>
      <c r="N13" s="7"/>
      <c r="O13" s="7">
        <v>46124583643</v>
      </c>
      <c r="P13" s="7"/>
      <c r="Q13" s="7">
        <f t="shared" si="1"/>
        <v>1414272932</v>
      </c>
    </row>
    <row r="14" spans="1:17" ht="21" x14ac:dyDescent="0.2">
      <c r="A14" s="3" t="s">
        <v>64</v>
      </c>
      <c r="C14" s="7">
        <f>IFERROR(VLOOKUP(A14,[1]ExcelReport2025_5_29_10_43!$A:$D,2,0),0)</f>
        <v>82088715</v>
      </c>
      <c r="D14" s="7"/>
      <c r="E14" s="7">
        <f>IFERROR(VLOOKUP(A14,[1]ExcelReport2025_5_29_10_43!$A:$D,3,0),0)</f>
        <v>137333283266</v>
      </c>
      <c r="F14" s="7"/>
      <c r="G14" s="7">
        <f>IFERROR(VLOOKUP(A14,[1]ExcelReport2025_5_29_10_43!$A:$D,4,0),0)</f>
        <v>131667372296</v>
      </c>
      <c r="H14" s="7"/>
      <c r="I14" s="7">
        <f t="shared" si="0"/>
        <v>5665910970</v>
      </c>
      <c r="J14" s="7"/>
      <c r="K14" s="7">
        <v>82088715</v>
      </c>
      <c r="L14" s="7"/>
      <c r="M14" s="7">
        <v>137333283266</v>
      </c>
      <c r="N14" s="7"/>
      <c r="O14" s="7">
        <v>151740871144</v>
      </c>
      <c r="P14" s="7"/>
      <c r="Q14" s="7">
        <f t="shared" si="1"/>
        <v>-14407587878</v>
      </c>
    </row>
    <row r="15" spans="1:17" ht="21" x14ac:dyDescent="0.2">
      <c r="A15" s="3" t="s">
        <v>91</v>
      </c>
      <c r="C15" s="7">
        <f>IFERROR(VLOOKUP(A15,[1]ExcelReport2025_5_29_10_43!$A:$D,2,0),0)</f>
        <v>39593460</v>
      </c>
      <c r="D15" s="7"/>
      <c r="E15" s="7">
        <f>IFERROR(VLOOKUP(A15,[1]ExcelReport2025_5_29_10_43!$A:$D,3,0),0)</f>
        <v>96072582427</v>
      </c>
      <c r="F15" s="7"/>
      <c r="G15" s="7">
        <f>IFERROR(VLOOKUP(A15,[1]ExcelReport2025_5_29_10_43!$A:$D,4,0),0)</f>
        <v>92760719216</v>
      </c>
      <c r="H15" s="7"/>
      <c r="I15" s="7">
        <f t="shared" si="0"/>
        <v>3311863211</v>
      </c>
      <c r="J15" s="7"/>
      <c r="K15" s="7">
        <v>39593460</v>
      </c>
      <c r="L15" s="7"/>
      <c r="M15" s="7">
        <v>96072582427</v>
      </c>
      <c r="N15" s="7"/>
      <c r="O15" s="7">
        <v>99985368268</v>
      </c>
      <c r="P15" s="7"/>
      <c r="Q15" s="7">
        <f t="shared" si="1"/>
        <v>-3912785841</v>
      </c>
    </row>
    <row r="16" spans="1:17" ht="21" x14ac:dyDescent="0.2">
      <c r="A16" s="3" t="s">
        <v>113</v>
      </c>
      <c r="C16" s="7">
        <f>IFERROR(VLOOKUP(A16,[1]ExcelReport2025_5_29_10_43!$A:$D,2,0),0)</f>
        <v>1374254</v>
      </c>
      <c r="D16" s="7"/>
      <c r="E16" s="7">
        <f>IFERROR(VLOOKUP(A16,[1]ExcelReport2025_5_29_10_43!$A:$D,3,0),0)</f>
        <v>28469048612</v>
      </c>
      <c r="F16" s="7"/>
      <c r="G16" s="7">
        <f>IFERROR(VLOOKUP(A16,[1]ExcelReport2025_5_29_10_43!$A:$D,4,0),0)</f>
        <v>30027804684</v>
      </c>
      <c r="H16" s="7"/>
      <c r="I16" s="7">
        <f t="shared" si="0"/>
        <v>-1558756072</v>
      </c>
      <c r="J16" s="7"/>
      <c r="K16" s="7">
        <v>1374254</v>
      </c>
      <c r="L16" s="7"/>
      <c r="M16" s="7">
        <v>28469048612</v>
      </c>
      <c r="N16" s="7"/>
      <c r="O16" s="7">
        <v>30027804684</v>
      </c>
      <c r="P16" s="7"/>
      <c r="Q16" s="7">
        <f t="shared" si="1"/>
        <v>-1558756072</v>
      </c>
    </row>
    <row r="17" spans="1:17" ht="21" x14ac:dyDescent="0.2">
      <c r="A17" s="3" t="s">
        <v>83</v>
      </c>
      <c r="C17" s="7">
        <f>IFERROR(VLOOKUP(A17,[1]ExcelReport2025_5_29_10_43!$A:$D,2,0),0)</f>
        <v>245000</v>
      </c>
      <c r="D17" s="7"/>
      <c r="E17" s="7">
        <f>IFERROR(VLOOKUP(A17,[1]ExcelReport2025_5_29_10_43!$A:$D,3,0),0)</f>
        <v>2204057362</v>
      </c>
      <c r="F17" s="7"/>
      <c r="G17" s="7">
        <f>IFERROR(VLOOKUP(A17,[1]ExcelReport2025_5_29_10_43!$A:$D,4,0),0)</f>
        <v>1906935817</v>
      </c>
      <c r="H17" s="7"/>
      <c r="I17" s="7">
        <f t="shared" si="0"/>
        <v>297121545</v>
      </c>
      <c r="J17" s="7"/>
      <c r="K17" s="7">
        <v>245000</v>
      </c>
      <c r="L17" s="7"/>
      <c r="M17" s="7">
        <v>2204057362</v>
      </c>
      <c r="N17" s="7"/>
      <c r="O17" s="7">
        <v>1888458163</v>
      </c>
      <c r="P17" s="7"/>
      <c r="Q17" s="7">
        <f t="shared" si="1"/>
        <v>315599199</v>
      </c>
    </row>
    <row r="18" spans="1:17" ht="21" x14ac:dyDescent="0.2">
      <c r="A18" s="3" t="s">
        <v>114</v>
      </c>
      <c r="C18" s="7">
        <f>IFERROR(VLOOKUP(A18,[1]ExcelReport2025_5_29_10_43!$A:$D,2,0),0)</f>
        <v>6192278</v>
      </c>
      <c r="D18" s="7"/>
      <c r="E18" s="7">
        <f>IFERROR(VLOOKUP(A18,[1]ExcelReport2025_5_29_10_43!$A:$D,3,0),0)</f>
        <v>45796428557</v>
      </c>
      <c r="F18" s="7"/>
      <c r="G18" s="7">
        <f>IFERROR(VLOOKUP(A18,[1]ExcelReport2025_5_29_10_43!$A:$D,4,0),0)</f>
        <v>45498411182</v>
      </c>
      <c r="H18" s="7"/>
      <c r="I18" s="7">
        <f t="shared" si="0"/>
        <v>298017375</v>
      </c>
      <c r="J18" s="7"/>
      <c r="K18" s="7">
        <v>6192278</v>
      </c>
      <c r="L18" s="7"/>
      <c r="M18" s="7">
        <v>45796428557</v>
      </c>
      <c r="N18" s="7"/>
      <c r="O18" s="7">
        <v>45498411182</v>
      </c>
      <c r="P18" s="7"/>
      <c r="Q18" s="7">
        <f t="shared" si="1"/>
        <v>298017375</v>
      </c>
    </row>
    <row r="19" spans="1:17" ht="21" x14ac:dyDescent="0.2">
      <c r="A19" s="3" t="s">
        <v>65</v>
      </c>
      <c r="C19" s="7">
        <f>IFERROR(VLOOKUP(A19,[1]ExcelReport2025_5_29_10_43!$A:$D,2,0),0)</f>
        <v>13860529</v>
      </c>
      <c r="D19" s="7"/>
      <c r="E19" s="7">
        <f>IFERROR(VLOOKUP(A19,[1]ExcelReport2025_5_29_10_43!$A:$D,3,0),0)</f>
        <v>77019348985</v>
      </c>
      <c r="F19" s="7"/>
      <c r="G19" s="7">
        <f>IFERROR(VLOOKUP(A19,[1]ExcelReport2025_5_29_10_43!$A:$D,4,0),0)</f>
        <v>75680753536</v>
      </c>
      <c r="H19" s="7"/>
      <c r="I19" s="7">
        <f t="shared" si="0"/>
        <v>1338595449</v>
      </c>
      <c r="J19" s="7"/>
      <c r="K19" s="7">
        <v>13860529</v>
      </c>
      <c r="L19" s="7"/>
      <c r="M19" s="7">
        <v>77019348985</v>
      </c>
      <c r="N19" s="7"/>
      <c r="O19" s="7">
        <v>80862224072</v>
      </c>
      <c r="P19" s="7"/>
      <c r="Q19" s="7">
        <f t="shared" si="1"/>
        <v>-3842875087</v>
      </c>
    </row>
    <row r="20" spans="1:17" ht="21" x14ac:dyDescent="0.2">
      <c r="A20" s="3" t="s">
        <v>96</v>
      </c>
      <c r="C20" s="7">
        <f>IFERROR(VLOOKUP(A20,[1]ExcelReport2025_5_29_10_43!$A:$D,2,0),0)</f>
        <v>19423891</v>
      </c>
      <c r="D20" s="7"/>
      <c r="E20" s="7">
        <f>IFERROR(VLOOKUP(A20,[1]ExcelReport2025_5_29_10_43!$A:$D,3,0),0)</f>
        <v>122993991066</v>
      </c>
      <c r="F20" s="7"/>
      <c r="G20" s="7">
        <f>IFERROR(VLOOKUP(A20,[1]ExcelReport2025_5_29_10_43!$A:$D,4,0),0)</f>
        <v>193982683109</v>
      </c>
      <c r="H20" s="7"/>
      <c r="I20" s="7">
        <f t="shared" si="0"/>
        <v>-70988692043</v>
      </c>
      <c r="J20" s="7"/>
      <c r="K20" s="7">
        <v>19423891</v>
      </c>
      <c r="L20" s="7"/>
      <c r="M20" s="7">
        <v>122993991066</v>
      </c>
      <c r="N20" s="7"/>
      <c r="O20" s="7">
        <v>83385733030</v>
      </c>
      <c r="P20" s="7"/>
      <c r="Q20" s="7">
        <f t="shared" si="1"/>
        <v>39608258036</v>
      </c>
    </row>
    <row r="21" spans="1:17" ht="21" x14ac:dyDescent="0.2">
      <c r="A21" s="3" t="s">
        <v>118</v>
      </c>
      <c r="C21" s="7">
        <f>IFERROR(VLOOKUP(A21,[1]ExcelReport2025_5_29_10_43!$A:$D,2,0),0)</f>
        <v>17955054</v>
      </c>
      <c r="D21" s="7"/>
      <c r="E21" s="7">
        <f>IFERROR(VLOOKUP(A21,[1]ExcelReport2025_5_29_10_43!$A:$D,3,0),0)</f>
        <v>70197054879</v>
      </c>
      <c r="F21" s="7"/>
      <c r="G21" s="7">
        <f>IFERROR(VLOOKUP(A21,[1]ExcelReport2025_5_29_10_43!$A:$D,4,0),0)</f>
        <v>72596728679</v>
      </c>
      <c r="H21" s="7"/>
      <c r="I21" s="7">
        <f t="shared" si="0"/>
        <v>-2399673800</v>
      </c>
      <c r="J21" s="7"/>
      <c r="K21" s="7">
        <v>17955054</v>
      </c>
      <c r="L21" s="7"/>
      <c r="M21" s="7">
        <v>70197054879</v>
      </c>
      <c r="N21" s="7"/>
      <c r="O21" s="7">
        <v>72412653852</v>
      </c>
      <c r="P21" s="7"/>
      <c r="Q21" s="7">
        <f t="shared" si="1"/>
        <v>-2215598973</v>
      </c>
    </row>
    <row r="22" spans="1:17" ht="21" x14ac:dyDescent="0.2">
      <c r="A22" s="3" t="s">
        <v>85</v>
      </c>
      <c r="C22" s="7">
        <f>IFERROR(VLOOKUP(A22,[1]ExcelReport2025_5_29_10_43!$A:$D,2,0),0)</f>
        <v>1500000</v>
      </c>
      <c r="D22" s="7"/>
      <c r="E22" s="7">
        <f>IFERROR(VLOOKUP(A22,[1]ExcelReport2025_5_29_10_43!$A:$D,3,0),0)</f>
        <v>7082606250</v>
      </c>
      <c r="F22" s="7"/>
      <c r="G22" s="7">
        <f>IFERROR(VLOOKUP(A22,[1]ExcelReport2025_5_29_10_43!$A:$D,4,0),0)</f>
        <v>6924552300</v>
      </c>
      <c r="H22" s="7"/>
      <c r="I22" s="7">
        <f t="shared" si="0"/>
        <v>158053950</v>
      </c>
      <c r="J22" s="7"/>
      <c r="K22" s="7">
        <v>1500000</v>
      </c>
      <c r="L22" s="7"/>
      <c r="M22" s="7">
        <v>7082606250</v>
      </c>
      <c r="N22" s="7"/>
      <c r="O22" s="7">
        <v>4055178761</v>
      </c>
      <c r="P22" s="7"/>
      <c r="Q22" s="7">
        <f t="shared" si="1"/>
        <v>3027427489</v>
      </c>
    </row>
    <row r="23" spans="1:17" ht="21" x14ac:dyDescent="0.2">
      <c r="A23" s="3" t="s">
        <v>59</v>
      </c>
      <c r="C23" s="7">
        <f>IFERROR(VLOOKUP(A23,[1]ExcelReport2025_5_29_10_43!$A:$D,2,0),0)</f>
        <v>238336257</v>
      </c>
      <c r="D23" s="7"/>
      <c r="E23" s="7">
        <f>IFERROR(VLOOKUP(A23,[1]ExcelReport2025_5_29_10_43!$A:$D,3,0),0)</f>
        <v>411763755599</v>
      </c>
      <c r="F23" s="7"/>
      <c r="G23" s="7">
        <f>IFERROR(VLOOKUP(A23,[1]ExcelReport2025_5_29_10_43!$A:$D,4,0),0)</f>
        <v>374982531706</v>
      </c>
      <c r="H23" s="7"/>
      <c r="I23" s="7">
        <f t="shared" si="0"/>
        <v>36781223893</v>
      </c>
      <c r="J23" s="7"/>
      <c r="K23" s="7">
        <v>238336257</v>
      </c>
      <c r="L23" s="7"/>
      <c r="M23" s="7">
        <v>411763755599</v>
      </c>
      <c r="N23" s="7"/>
      <c r="O23" s="7">
        <v>379779803885</v>
      </c>
      <c r="P23" s="7"/>
      <c r="Q23" s="7">
        <f t="shared" si="1"/>
        <v>31983951714</v>
      </c>
    </row>
    <row r="24" spans="1:17" ht="21" x14ac:dyDescent="0.2">
      <c r="A24" s="3" t="s">
        <v>69</v>
      </c>
      <c r="C24" s="7">
        <f>IFERROR(VLOOKUP(A24,[1]ExcelReport2025_5_29_10_43!$A:$D,2,0),0)</f>
        <v>83150326</v>
      </c>
      <c r="D24" s="7"/>
      <c r="E24" s="7">
        <f>IFERROR(VLOOKUP(A24,[1]ExcelReport2025_5_29_10_43!$A:$D,3,0),0)</f>
        <v>236064340936</v>
      </c>
      <c r="F24" s="7"/>
      <c r="G24" s="7">
        <f>IFERROR(VLOOKUP(A24,[1]ExcelReport2025_5_29_10_43!$A:$D,4,0),0)</f>
        <v>230774383716</v>
      </c>
      <c r="H24" s="7"/>
      <c r="I24" s="7">
        <f t="shared" si="0"/>
        <v>5289957220</v>
      </c>
      <c r="J24" s="7"/>
      <c r="K24" s="7">
        <v>83150326</v>
      </c>
      <c r="L24" s="7"/>
      <c r="M24" s="7">
        <v>236064340936</v>
      </c>
      <c r="N24" s="7"/>
      <c r="O24" s="7">
        <v>244175131798</v>
      </c>
      <c r="P24" s="7"/>
      <c r="Q24" s="7">
        <f t="shared" si="1"/>
        <v>-8110790862</v>
      </c>
    </row>
    <row r="25" spans="1:17" ht="21" x14ac:dyDescent="0.2">
      <c r="A25" s="3" t="s">
        <v>104</v>
      </c>
      <c r="C25" s="7">
        <f>IFERROR(VLOOKUP(A25,[1]ExcelReport2025_5_29_10_43!$A:$D,2,0),0)</f>
        <v>34463606</v>
      </c>
      <c r="D25" s="7"/>
      <c r="E25" s="7">
        <f>IFERROR(VLOOKUP(A25,[1]ExcelReport2025_5_29_10_43!$A:$D,3,0),0)</f>
        <v>30216038935</v>
      </c>
      <c r="F25" s="7"/>
      <c r="G25" s="7">
        <f>IFERROR(VLOOKUP(A25,[1]ExcelReport2025_5_29_10_43!$A:$D,4,0),0)</f>
        <v>26438065077</v>
      </c>
      <c r="H25" s="7"/>
      <c r="I25" s="7">
        <f t="shared" si="0"/>
        <v>3777973858</v>
      </c>
      <c r="J25" s="7"/>
      <c r="K25" s="7">
        <v>34463606</v>
      </c>
      <c r="L25" s="7"/>
      <c r="M25" s="7">
        <v>30216038935</v>
      </c>
      <c r="N25" s="7"/>
      <c r="O25" s="7">
        <v>31346571075</v>
      </c>
      <c r="P25" s="7"/>
      <c r="Q25" s="7">
        <f t="shared" si="1"/>
        <v>-1130532140</v>
      </c>
    </row>
    <row r="26" spans="1:17" ht="21" x14ac:dyDescent="0.2">
      <c r="A26" s="3" t="s">
        <v>15</v>
      </c>
      <c r="C26" s="7">
        <f>IFERROR(VLOOKUP(A26,[1]ExcelReport2025_5_29_10_43!$A:$D,2,0),0)</f>
        <v>6837952</v>
      </c>
      <c r="D26" s="7"/>
      <c r="E26" s="7">
        <f>IFERROR(VLOOKUP(A26,[1]ExcelReport2025_5_29_10_43!$A:$D,3,0),0)</f>
        <v>13927598415</v>
      </c>
      <c r="F26" s="7"/>
      <c r="G26" s="7">
        <f>IFERROR(VLOOKUP(A26,[1]ExcelReport2025_5_29_10_43!$A:$D,4,0),0)</f>
        <v>13685399182</v>
      </c>
      <c r="H26" s="7"/>
      <c r="I26" s="7">
        <f t="shared" si="0"/>
        <v>242199233</v>
      </c>
      <c r="J26" s="7"/>
      <c r="K26" s="7">
        <v>6837952</v>
      </c>
      <c r="L26" s="7"/>
      <c r="M26" s="7">
        <v>13927598415</v>
      </c>
      <c r="N26" s="7"/>
      <c r="O26" s="7">
        <v>14545920324</v>
      </c>
      <c r="P26" s="7"/>
      <c r="Q26" s="7">
        <f t="shared" si="1"/>
        <v>-618321909</v>
      </c>
    </row>
    <row r="27" spans="1:17" ht="21" x14ac:dyDescent="0.2">
      <c r="A27" s="3" t="s">
        <v>105</v>
      </c>
      <c r="C27" s="7">
        <f>IFERROR(VLOOKUP(A27,[1]ExcelReport2025_5_29_10_43!$A:$D,2,0),0)</f>
        <v>6988792</v>
      </c>
      <c r="D27" s="7"/>
      <c r="E27" s="7">
        <f>IFERROR(VLOOKUP(A27,[1]ExcelReport2025_5_29_10_43!$A:$D,3,0),0)</f>
        <v>45851577338</v>
      </c>
      <c r="F27" s="7"/>
      <c r="G27" s="7">
        <f>IFERROR(VLOOKUP(A27,[1]ExcelReport2025_5_29_10_43!$A:$D,4,0),0)</f>
        <v>46337881946</v>
      </c>
      <c r="H27" s="7"/>
      <c r="I27" s="7">
        <f t="shared" si="0"/>
        <v>-486304608</v>
      </c>
      <c r="J27" s="7"/>
      <c r="K27" s="7">
        <v>6988792</v>
      </c>
      <c r="L27" s="7"/>
      <c r="M27" s="7">
        <v>45851577338</v>
      </c>
      <c r="N27" s="7"/>
      <c r="O27" s="7">
        <v>46629384986</v>
      </c>
      <c r="P27" s="7"/>
      <c r="Q27" s="7">
        <f t="shared" si="1"/>
        <v>-777807648</v>
      </c>
    </row>
    <row r="28" spans="1:17" ht="21" x14ac:dyDescent="0.2">
      <c r="A28" s="3" t="s">
        <v>60</v>
      </c>
      <c r="C28" s="7">
        <f>IFERROR(VLOOKUP(A28,[1]ExcelReport2025_5_29_10_43!$A:$D,2,0),0)</f>
        <v>17204579</v>
      </c>
      <c r="D28" s="7"/>
      <c r="E28" s="7">
        <f>IFERROR(VLOOKUP(A28,[1]ExcelReport2025_5_29_10_43!$A:$D,3,0),0)</f>
        <v>57514738132</v>
      </c>
      <c r="F28" s="7"/>
      <c r="G28" s="7">
        <f>IFERROR(VLOOKUP(A28,[1]ExcelReport2025_5_29_10_43!$A:$D,4,0),0)</f>
        <v>59857740997</v>
      </c>
      <c r="H28" s="7"/>
      <c r="I28" s="7">
        <f t="shared" si="0"/>
        <v>-2343002865</v>
      </c>
      <c r="J28" s="7"/>
      <c r="K28" s="7">
        <v>17204579</v>
      </c>
      <c r="L28" s="7"/>
      <c r="M28" s="7">
        <v>57514738132</v>
      </c>
      <c r="N28" s="7"/>
      <c r="O28" s="7">
        <v>62319307491</v>
      </c>
      <c r="P28" s="7"/>
      <c r="Q28" s="7">
        <f t="shared" si="1"/>
        <v>-4804569359</v>
      </c>
    </row>
    <row r="29" spans="1:17" ht="21" x14ac:dyDescent="0.2">
      <c r="A29" s="3" t="s">
        <v>112</v>
      </c>
      <c r="C29" s="7">
        <f>IFERROR(VLOOKUP(A29,[1]ExcelReport2025_5_29_10_43!$A:$D,2,0),0)</f>
        <v>4988591773</v>
      </c>
      <c r="D29" s="7"/>
      <c r="E29" s="7">
        <f>IFERROR(VLOOKUP(A29,[1]ExcelReport2025_5_29_10_43!$A:$D,3,0),0)</f>
        <v>3029893797341</v>
      </c>
      <c r="F29" s="7"/>
      <c r="G29" s="7">
        <f>IFERROR(VLOOKUP(A29,[1]ExcelReport2025_5_29_10_43!$A:$D,4,0),0)</f>
        <v>2853180827513</v>
      </c>
      <c r="H29" s="7"/>
      <c r="I29" s="7">
        <f t="shared" si="0"/>
        <v>176712969828</v>
      </c>
      <c r="J29" s="7"/>
      <c r="K29" s="7">
        <v>4988591773</v>
      </c>
      <c r="L29" s="7"/>
      <c r="M29" s="7">
        <v>3029893797341</v>
      </c>
      <c r="N29" s="7"/>
      <c r="O29" s="7">
        <v>2341478247996</v>
      </c>
      <c r="P29" s="7"/>
      <c r="Q29" s="7">
        <f t="shared" si="1"/>
        <v>688415549345</v>
      </c>
    </row>
    <row r="30" spans="1:17" ht="21" x14ac:dyDescent="0.2">
      <c r="A30" s="3" t="s">
        <v>77</v>
      </c>
      <c r="C30" s="7">
        <f>IFERROR(VLOOKUP(A30,[1]ExcelReport2025_5_29_10_43!$A:$D,2,0),0)</f>
        <v>5400572</v>
      </c>
      <c r="D30" s="7"/>
      <c r="E30" s="7">
        <f>IFERROR(VLOOKUP(A30,[1]ExcelReport2025_5_29_10_43!$A:$D,3,0),0)</f>
        <v>67749695089</v>
      </c>
      <c r="F30" s="7"/>
      <c r="G30" s="7">
        <f>IFERROR(VLOOKUP(A30,[1]ExcelReport2025_5_29_10_43!$A:$D,4,0),0)</f>
        <v>70474908423</v>
      </c>
      <c r="H30" s="7"/>
      <c r="I30" s="7">
        <f t="shared" si="0"/>
        <v>-2725213334</v>
      </c>
      <c r="J30" s="7"/>
      <c r="K30" s="7">
        <v>5400572</v>
      </c>
      <c r="L30" s="7"/>
      <c r="M30" s="7">
        <v>67749695089</v>
      </c>
      <c r="N30" s="7"/>
      <c r="O30" s="7">
        <v>41525730883</v>
      </c>
      <c r="P30" s="7"/>
      <c r="Q30" s="7">
        <f t="shared" si="1"/>
        <v>26223964206</v>
      </c>
    </row>
    <row r="31" spans="1:17" ht="21" x14ac:dyDescent="0.2">
      <c r="A31" s="3" t="s">
        <v>84</v>
      </c>
      <c r="C31" s="7">
        <f>IFERROR(VLOOKUP(A31,[1]ExcelReport2025_5_29_10_43!$A:$D,2,0),0)</f>
        <v>900000</v>
      </c>
      <c r="D31" s="7"/>
      <c r="E31" s="7">
        <f>IFERROR(VLOOKUP(A31,[1]ExcelReport2025_5_29_10_43!$A:$D,3,0),0)</f>
        <v>3494483370</v>
      </c>
      <c r="F31" s="7"/>
      <c r="G31" s="7">
        <f>IFERROR(VLOOKUP(A31,[1]ExcelReport2025_5_29_10_43!$A:$D,4,0),0)</f>
        <v>3117837825</v>
      </c>
      <c r="H31" s="7"/>
      <c r="I31" s="7">
        <f t="shared" si="0"/>
        <v>376645545</v>
      </c>
      <c r="J31" s="7"/>
      <c r="K31" s="7">
        <v>900000</v>
      </c>
      <c r="L31" s="7"/>
      <c r="M31" s="7">
        <v>3494483370</v>
      </c>
      <c r="N31" s="7"/>
      <c r="O31" s="7">
        <v>2973597577</v>
      </c>
      <c r="P31" s="7"/>
      <c r="Q31" s="7">
        <f t="shared" si="1"/>
        <v>520885793</v>
      </c>
    </row>
    <row r="32" spans="1:17" ht="21" x14ac:dyDescent="0.2">
      <c r="A32" s="3" t="s">
        <v>58</v>
      </c>
      <c r="C32" s="7">
        <f>IFERROR(VLOOKUP(A32,[1]ExcelReport2025_5_29_10_43!$A:$D,2,0),0)</f>
        <v>203307520</v>
      </c>
      <c r="D32" s="7"/>
      <c r="E32" s="7">
        <f>IFERROR(VLOOKUP(A32,[1]ExcelReport2025_5_29_10_43!$A:$D,3,0),0)</f>
        <v>216850982594</v>
      </c>
      <c r="F32" s="7"/>
      <c r="G32" s="7">
        <f>IFERROR(VLOOKUP(A32,[1]ExcelReport2025_5_29_10_43!$A:$D,4,0),0)</f>
        <v>180484103977</v>
      </c>
      <c r="H32" s="7"/>
      <c r="I32" s="7">
        <f t="shared" si="0"/>
        <v>36366878617</v>
      </c>
      <c r="J32" s="7"/>
      <c r="K32" s="7">
        <v>203307520</v>
      </c>
      <c r="L32" s="7"/>
      <c r="M32" s="7">
        <v>216850982594</v>
      </c>
      <c r="N32" s="7"/>
      <c r="O32" s="7">
        <v>195628911843</v>
      </c>
      <c r="P32" s="7"/>
      <c r="Q32" s="7">
        <f t="shared" si="1"/>
        <v>21222070751</v>
      </c>
    </row>
    <row r="33" spans="1:17" ht="21" x14ac:dyDescent="0.2">
      <c r="A33" s="3" t="s">
        <v>119</v>
      </c>
      <c r="C33" s="7">
        <f>IFERROR(VLOOKUP(A33,[1]ExcelReport2025_5_29_10_43!$A:$D,2,0),0)</f>
        <v>9198564</v>
      </c>
      <c r="D33" s="7"/>
      <c r="E33" s="7">
        <f>IFERROR(VLOOKUP(A33,[1]ExcelReport2025_5_29_10_43!$A:$D,3,0),0)</f>
        <v>62909567904</v>
      </c>
      <c r="F33" s="7"/>
      <c r="G33" s="7">
        <f>IFERROR(VLOOKUP(A33,[1]ExcelReport2025_5_29_10_43!$A:$D,4,0),0)</f>
        <v>59538840094</v>
      </c>
      <c r="H33" s="7"/>
      <c r="I33" s="7">
        <f t="shared" si="0"/>
        <v>3370727810</v>
      </c>
      <c r="J33" s="7"/>
      <c r="K33" s="7">
        <v>9198564</v>
      </c>
      <c r="L33" s="7"/>
      <c r="M33" s="7">
        <v>62909567904</v>
      </c>
      <c r="N33" s="7"/>
      <c r="O33" s="7">
        <v>59538840094</v>
      </c>
      <c r="P33" s="7"/>
      <c r="Q33" s="7">
        <f t="shared" si="1"/>
        <v>3370727810</v>
      </c>
    </row>
    <row r="34" spans="1:17" ht="21" x14ac:dyDescent="0.2">
      <c r="A34" s="3" t="s">
        <v>57</v>
      </c>
      <c r="C34" s="7">
        <f>IFERROR(VLOOKUP(A34,[1]ExcelReport2025_5_29_10_43!$A:$D,2,0),0)</f>
        <v>67054196</v>
      </c>
      <c r="D34" s="7"/>
      <c r="E34" s="7">
        <f>IFERROR(VLOOKUP(A34,[1]ExcelReport2025_5_29_10_43!$A:$D,3,0),0)</f>
        <v>59656425063</v>
      </c>
      <c r="F34" s="7"/>
      <c r="G34" s="7">
        <f>IFERROR(VLOOKUP(A34,[1]ExcelReport2025_5_29_10_43!$A:$D,4,0),0)</f>
        <v>77512810023</v>
      </c>
      <c r="H34" s="7"/>
      <c r="I34" s="7">
        <f t="shared" si="0"/>
        <v>-17856384960</v>
      </c>
      <c r="J34" s="7"/>
      <c r="K34" s="7">
        <v>67054196</v>
      </c>
      <c r="L34" s="7"/>
      <c r="M34" s="7">
        <v>59656425063</v>
      </c>
      <c r="N34" s="7"/>
      <c r="O34" s="7">
        <v>52994007167</v>
      </c>
      <c r="P34" s="7"/>
      <c r="Q34" s="7">
        <f t="shared" si="1"/>
        <v>6662417896</v>
      </c>
    </row>
    <row r="35" spans="1:17" ht="21" x14ac:dyDescent="0.2">
      <c r="A35" s="3" t="s">
        <v>72</v>
      </c>
      <c r="C35" s="7">
        <f>IFERROR(VLOOKUP(A35,[1]ExcelReport2025_5_29_10_43!$A:$D,2,0),0)</f>
        <v>268040987</v>
      </c>
      <c r="D35" s="7"/>
      <c r="E35" s="7">
        <f>IFERROR(VLOOKUP(A35,[1]ExcelReport2025_5_29_10_43!$A:$D,3,0),0)</f>
        <v>615490590624</v>
      </c>
      <c r="F35" s="7"/>
      <c r="G35" s="7">
        <f>IFERROR(VLOOKUP(A35,[1]ExcelReport2025_5_29_10_43!$A:$D,4,0),0)</f>
        <v>625079319305</v>
      </c>
      <c r="H35" s="7"/>
      <c r="I35" s="7">
        <f t="shared" si="0"/>
        <v>-9588728681</v>
      </c>
      <c r="J35" s="7"/>
      <c r="K35" s="7">
        <v>268040987</v>
      </c>
      <c r="L35" s="7"/>
      <c r="M35" s="7">
        <v>615490590624</v>
      </c>
      <c r="N35" s="7"/>
      <c r="O35" s="7">
        <v>547968311976</v>
      </c>
      <c r="P35" s="7"/>
      <c r="Q35" s="7">
        <f t="shared" si="1"/>
        <v>67522278648</v>
      </c>
    </row>
    <row r="36" spans="1:17" ht="21" x14ac:dyDescent="0.2">
      <c r="A36" s="3" t="s">
        <v>100</v>
      </c>
      <c r="C36" s="7">
        <f>IFERROR(VLOOKUP(A36,[1]ExcelReport2025_5_29_10_43!$A:$D,2,0),0)</f>
        <v>3250000</v>
      </c>
      <c r="D36" s="7"/>
      <c r="E36" s="7">
        <f>IFERROR(VLOOKUP(A36,[1]ExcelReport2025_5_29_10_43!$A:$D,3,0),0)</f>
        <v>4413084975</v>
      </c>
      <c r="F36" s="7"/>
      <c r="G36" s="7">
        <f>IFERROR(VLOOKUP(A36,[1]ExcelReport2025_5_29_10_43!$A:$D,4,0),0)</f>
        <v>5093965310</v>
      </c>
      <c r="H36" s="7"/>
      <c r="I36" s="7">
        <f t="shared" si="0"/>
        <v>-680880335</v>
      </c>
      <c r="J36" s="7"/>
      <c r="K36" s="7">
        <v>3250000</v>
      </c>
      <c r="L36" s="7"/>
      <c r="M36" s="7">
        <v>4413084975</v>
      </c>
      <c r="N36" s="7"/>
      <c r="O36" s="7">
        <v>3887276450</v>
      </c>
      <c r="P36" s="7"/>
      <c r="Q36" s="7">
        <f t="shared" si="1"/>
        <v>525808525</v>
      </c>
    </row>
    <row r="37" spans="1:17" ht="21" x14ac:dyDescent="0.2">
      <c r="A37" s="3" t="s">
        <v>82</v>
      </c>
      <c r="C37" s="7">
        <f>IFERROR(VLOOKUP(A37,[1]ExcelReport2025_5_29_10_43!$A:$D,2,0),0)</f>
        <v>285750</v>
      </c>
      <c r="D37" s="7"/>
      <c r="E37" s="7">
        <f>IFERROR(VLOOKUP(A37,[1]ExcelReport2025_5_29_10_43!$A:$D,3,0),0)</f>
        <v>15693750759</v>
      </c>
      <c r="F37" s="7"/>
      <c r="G37" s="7">
        <f>IFERROR(VLOOKUP(A37,[1]ExcelReport2025_5_29_10_43!$A:$D,4,0),0)</f>
        <v>15253473588</v>
      </c>
      <c r="H37" s="7"/>
      <c r="I37" s="7">
        <f t="shared" si="0"/>
        <v>440277171</v>
      </c>
      <c r="J37" s="7"/>
      <c r="K37" s="7">
        <v>285750</v>
      </c>
      <c r="L37" s="7"/>
      <c r="M37" s="7">
        <v>15693750759</v>
      </c>
      <c r="N37" s="7"/>
      <c r="O37" s="7">
        <v>12155688103</v>
      </c>
      <c r="P37" s="7"/>
      <c r="Q37" s="7">
        <f t="shared" si="1"/>
        <v>3538062656</v>
      </c>
    </row>
    <row r="38" spans="1:17" ht="21" x14ac:dyDescent="0.2">
      <c r="A38" s="3" t="s">
        <v>90</v>
      </c>
      <c r="C38" s="7">
        <f>IFERROR(VLOOKUP(A38,[1]ExcelReport2025_5_29_10_43!$A:$D,2,0),0)</f>
        <v>52763341</v>
      </c>
      <c r="D38" s="7"/>
      <c r="E38" s="7">
        <f>IFERROR(VLOOKUP(A38,[1]ExcelReport2025_5_29_10_43!$A:$D,3,0),0)</f>
        <v>66296040489</v>
      </c>
      <c r="F38" s="7"/>
      <c r="G38" s="7">
        <f>IFERROR(VLOOKUP(A38,[1]ExcelReport2025_5_29_10_43!$A:$D,4,0),0)</f>
        <v>65680462833</v>
      </c>
      <c r="H38" s="7"/>
      <c r="I38" s="7">
        <f t="shared" si="0"/>
        <v>615577656</v>
      </c>
      <c r="J38" s="7"/>
      <c r="K38" s="7">
        <v>52763341</v>
      </c>
      <c r="L38" s="7"/>
      <c r="M38" s="7">
        <v>66296040489</v>
      </c>
      <c r="N38" s="7"/>
      <c r="O38" s="7">
        <v>81056760317</v>
      </c>
      <c r="P38" s="7"/>
      <c r="Q38" s="7">
        <f t="shared" si="1"/>
        <v>-14760719828</v>
      </c>
    </row>
    <row r="39" spans="1:17" ht="21" x14ac:dyDescent="0.2">
      <c r="A39" s="3" t="s">
        <v>62</v>
      </c>
      <c r="C39" s="7">
        <f>IFERROR(VLOOKUP(A39,[1]ExcelReport2025_5_29_10_43!$A:$D,2,0),0)</f>
        <v>1046736</v>
      </c>
      <c r="D39" s="7"/>
      <c r="E39" s="7">
        <f>IFERROR(VLOOKUP(A39,[1]ExcelReport2025_5_29_10_43!$A:$D,3,0),0)</f>
        <v>16544075941</v>
      </c>
      <c r="F39" s="7"/>
      <c r="G39" s="7">
        <f>IFERROR(VLOOKUP(A39,[1]ExcelReport2025_5_29_10_43!$A:$D,4,0),0)</f>
        <v>4991414036</v>
      </c>
      <c r="H39" s="7"/>
      <c r="I39" s="7">
        <f t="shared" si="0"/>
        <v>11552661905</v>
      </c>
      <c r="J39" s="7"/>
      <c r="K39" s="7">
        <v>1046736</v>
      </c>
      <c r="L39" s="7"/>
      <c r="M39" s="7">
        <v>16544075941</v>
      </c>
      <c r="N39" s="7"/>
      <c r="O39" s="7">
        <v>17379226362</v>
      </c>
      <c r="P39" s="7"/>
      <c r="Q39" s="7">
        <f t="shared" si="1"/>
        <v>-835150421</v>
      </c>
    </row>
    <row r="40" spans="1:17" ht="21" x14ac:dyDescent="0.2">
      <c r="A40" s="3" t="s">
        <v>94</v>
      </c>
      <c r="C40" s="7">
        <f>IFERROR(VLOOKUP(A40,[1]ExcelReport2025_5_29_10_43!$A:$D,2,0),0)</f>
        <v>1191250</v>
      </c>
      <c r="D40" s="7"/>
      <c r="E40" s="7">
        <f>IFERROR(VLOOKUP(A40,[1]ExcelReport2025_5_29_10_43!$A:$D,3,0),0)</f>
        <v>7057605892</v>
      </c>
      <c r="F40" s="7"/>
      <c r="G40" s="7">
        <f>IFERROR(VLOOKUP(A40,[1]ExcelReport2025_5_29_10_43!$A:$D,4,0),0)</f>
        <v>5207944750</v>
      </c>
      <c r="H40" s="7"/>
      <c r="I40" s="7">
        <f t="shared" si="0"/>
        <v>1849661142</v>
      </c>
      <c r="J40" s="7"/>
      <c r="K40" s="7">
        <v>1191250</v>
      </c>
      <c r="L40" s="7"/>
      <c r="M40" s="7">
        <v>7057605892</v>
      </c>
      <c r="N40" s="7"/>
      <c r="O40" s="7">
        <v>3617082641</v>
      </c>
      <c r="P40" s="7"/>
      <c r="Q40" s="7">
        <f t="shared" si="1"/>
        <v>3440523251</v>
      </c>
    </row>
    <row r="41" spans="1:17" ht="21" x14ac:dyDescent="0.2">
      <c r="A41" s="3" t="s">
        <v>73</v>
      </c>
      <c r="C41" s="7">
        <f>IFERROR(VLOOKUP(A41,[1]ExcelReport2025_5_29_10_43!$A:$D,2,0),0)</f>
        <v>119527435</v>
      </c>
      <c r="D41" s="7"/>
      <c r="E41" s="7">
        <f>IFERROR(VLOOKUP(A41,[1]ExcelReport2025_5_29_10_43!$A:$D,3,0),0)</f>
        <v>193432849728</v>
      </c>
      <c r="F41" s="7"/>
      <c r="G41" s="7">
        <f>IFERROR(VLOOKUP(A41,[1]ExcelReport2025_5_29_10_43!$A:$D,4,0),0)</f>
        <v>164745399008</v>
      </c>
      <c r="H41" s="7"/>
      <c r="I41" s="7">
        <f t="shared" si="0"/>
        <v>28687450720</v>
      </c>
      <c r="K41" s="7">
        <v>119527435</v>
      </c>
      <c r="L41" s="7"/>
      <c r="M41" s="7">
        <v>193432849728</v>
      </c>
      <c r="N41" s="7"/>
      <c r="O41" s="7">
        <v>207212667130</v>
      </c>
      <c r="P41" s="7"/>
      <c r="Q41" s="7">
        <f t="shared" si="1"/>
        <v>-13779817402</v>
      </c>
    </row>
    <row r="42" spans="1:17" ht="21" x14ac:dyDescent="0.2">
      <c r="A42" s="3" t="s">
        <v>98</v>
      </c>
      <c r="C42" s="7">
        <f>IFERROR(VLOOKUP(A42,[1]ExcelReport2025_5_29_10_43!$A:$D,2,0),0)</f>
        <v>53068689</v>
      </c>
      <c r="D42" s="7"/>
      <c r="E42" s="7">
        <f>IFERROR(VLOOKUP(A42,[1]ExcelReport2025_5_29_10_43!$A:$D,3,0),0)</f>
        <v>72693537954</v>
      </c>
      <c r="F42" s="7"/>
      <c r="G42" s="7">
        <f>IFERROR(VLOOKUP(A42,[1]ExcelReport2025_5_29_10_43!$A:$D,4,0),0)</f>
        <v>76293498412</v>
      </c>
      <c r="H42" s="7"/>
      <c r="I42" s="7">
        <f t="shared" si="0"/>
        <v>-3599960458</v>
      </c>
      <c r="K42" s="7">
        <v>53068689</v>
      </c>
      <c r="L42" s="7"/>
      <c r="M42" s="7">
        <v>72693537954</v>
      </c>
      <c r="N42" s="7"/>
      <c r="O42" s="7">
        <v>76266298270</v>
      </c>
      <c r="P42" s="7"/>
      <c r="Q42" s="7">
        <f t="shared" si="1"/>
        <v>-3572760316</v>
      </c>
    </row>
    <row r="43" spans="1:17" ht="21" x14ac:dyDescent="0.2">
      <c r="A43" s="3" t="s">
        <v>79</v>
      </c>
      <c r="C43" s="7">
        <f>IFERROR(VLOOKUP(A43,[1]ExcelReport2025_5_29_10_43!$A:$D,2,0),0)</f>
        <v>800000</v>
      </c>
      <c r="D43" s="7"/>
      <c r="E43" s="7">
        <f>IFERROR(VLOOKUP(A43,[1]ExcelReport2025_5_29_10_43!$A:$D,3,0),0)</f>
        <v>14099605200</v>
      </c>
      <c r="F43" s="7"/>
      <c r="G43" s="7">
        <f>IFERROR(VLOOKUP(A43,[1]ExcelReport2025_5_29_10_43!$A:$D,4,0),0)</f>
        <v>11300360400</v>
      </c>
      <c r="H43" s="7"/>
      <c r="I43" s="7">
        <f t="shared" si="0"/>
        <v>2799244800</v>
      </c>
      <c r="K43" s="7">
        <v>800000</v>
      </c>
      <c r="L43" s="7"/>
      <c r="M43" s="7">
        <v>14099605200</v>
      </c>
      <c r="N43" s="7"/>
      <c r="O43" s="7">
        <v>10970752405</v>
      </c>
      <c r="P43" s="7"/>
      <c r="Q43" s="7">
        <f t="shared" si="1"/>
        <v>3128852795</v>
      </c>
    </row>
    <row r="44" spans="1:17" ht="21" x14ac:dyDescent="0.2">
      <c r="A44" s="3" t="s">
        <v>102</v>
      </c>
      <c r="C44" s="7">
        <f>IFERROR(VLOOKUP(A44,[1]ExcelReport2025_5_29_10_43!$A:$D,2,0),0)</f>
        <v>99279028</v>
      </c>
      <c r="D44" s="7"/>
      <c r="E44" s="7">
        <f>IFERROR(VLOOKUP(A44,[1]ExcelReport2025_5_29_10_43!$A:$D,3,0),0)</f>
        <v>572392243144</v>
      </c>
      <c r="F44" s="7"/>
      <c r="G44" s="7">
        <f>IFERROR(VLOOKUP(A44,[1]ExcelReport2025_5_29_10_43!$A:$D,4,0),0)</f>
        <v>611629256537</v>
      </c>
      <c r="H44" s="7"/>
      <c r="I44" s="7">
        <f t="shared" si="0"/>
        <v>-39237013393</v>
      </c>
      <c r="K44" s="7">
        <v>99279028</v>
      </c>
      <c r="L44" s="7"/>
      <c r="M44" s="7">
        <v>572392243144</v>
      </c>
      <c r="N44" s="7"/>
      <c r="O44" s="7">
        <v>489900015729</v>
      </c>
      <c r="P44" s="7"/>
      <c r="Q44" s="7">
        <f t="shared" si="1"/>
        <v>82492227415</v>
      </c>
    </row>
    <row r="45" spans="1:17" ht="21" x14ac:dyDescent="0.2">
      <c r="A45" s="3" t="s">
        <v>70</v>
      </c>
      <c r="C45" s="7">
        <f>IFERROR(VLOOKUP(A45,[1]ExcelReport2025_5_29_10_43!$A:$D,2,0),0)</f>
        <v>51789084</v>
      </c>
      <c r="D45" s="7"/>
      <c r="E45" s="7">
        <f>IFERROR(VLOOKUP(A45,[1]ExcelReport2025_5_29_10_43!$A:$D,3,0),0)</f>
        <v>243556322173</v>
      </c>
      <c r="F45" s="7"/>
      <c r="G45" s="7">
        <f>IFERROR(VLOOKUP(A45,[1]ExcelReport2025_5_29_10_43!$A:$D,4,0),0)</f>
        <v>206344930165</v>
      </c>
      <c r="H45" s="7"/>
      <c r="I45" s="7">
        <f t="shared" si="0"/>
        <v>37211392008</v>
      </c>
      <c r="K45" s="7">
        <v>51789084</v>
      </c>
      <c r="L45" s="7"/>
      <c r="M45" s="7">
        <v>243556322173</v>
      </c>
      <c r="N45" s="7"/>
      <c r="O45" s="7">
        <v>195962749540</v>
      </c>
      <c r="P45" s="7"/>
      <c r="Q45" s="7">
        <f t="shared" si="1"/>
        <v>47593572633</v>
      </c>
    </row>
    <row r="46" spans="1:17" ht="21" x14ac:dyDescent="0.2">
      <c r="A46" s="3" t="s">
        <v>78</v>
      </c>
      <c r="C46" s="7">
        <f>IFERROR(VLOOKUP(A46,[1]ExcelReport2025_5_29_10_43!$A:$D,2,0),0)</f>
        <v>249999</v>
      </c>
      <c r="D46" s="7"/>
      <c r="E46" s="7">
        <f>IFERROR(VLOOKUP(A46,[1]ExcelReport2025_5_29_10_43!$A:$D,3,0),0)</f>
        <v>2283820740</v>
      </c>
      <c r="F46" s="7"/>
      <c r="G46" s="7">
        <f>IFERROR(VLOOKUP(A46,[1]ExcelReport2025_5_29_10_43!$A:$D,4,0),0)</f>
        <v>1898627905</v>
      </c>
      <c r="H46" s="7"/>
      <c r="I46" s="7">
        <f t="shared" si="0"/>
        <v>385192835</v>
      </c>
      <c r="K46" s="7">
        <v>249999</v>
      </c>
      <c r="L46" s="7"/>
      <c r="M46" s="7">
        <v>2283820740</v>
      </c>
      <c r="N46" s="7"/>
      <c r="O46" s="7">
        <v>1701787015</v>
      </c>
      <c r="P46" s="7"/>
      <c r="Q46" s="7">
        <f t="shared" si="1"/>
        <v>582033725</v>
      </c>
    </row>
    <row r="47" spans="1:17" ht="21" x14ac:dyDescent="0.2">
      <c r="A47" s="3" t="s">
        <v>120</v>
      </c>
      <c r="C47" s="7">
        <f>IFERROR(VLOOKUP(A47,[1]ExcelReport2025_5_29_10_43!$A:$D,2,0),0)</f>
        <v>910335</v>
      </c>
      <c r="D47" s="7"/>
      <c r="E47" s="7">
        <f>IFERROR(VLOOKUP(A47,[1]ExcelReport2025_5_29_10_43!$A:$D,3,0),0)</f>
        <v>5556199631</v>
      </c>
      <c r="F47" s="7"/>
      <c r="G47" s="7">
        <f>IFERROR(VLOOKUP(A47,[1]ExcelReport2025_5_29_10_43!$A:$D,4,0),0)</f>
        <v>6431277173</v>
      </c>
      <c r="H47" s="7"/>
      <c r="I47" s="7">
        <f t="shared" si="0"/>
        <v>-875077542</v>
      </c>
      <c r="K47" s="7">
        <v>910335</v>
      </c>
      <c r="L47" s="7"/>
      <c r="M47" s="7">
        <v>5556199631</v>
      </c>
      <c r="N47" s="7"/>
      <c r="O47" s="7">
        <v>6431277173</v>
      </c>
      <c r="P47" s="7"/>
      <c r="Q47" s="7">
        <f t="shared" si="1"/>
        <v>-875077542</v>
      </c>
    </row>
    <row r="48" spans="1:17" ht="21" x14ac:dyDescent="0.2">
      <c r="A48" s="3" t="s">
        <v>61</v>
      </c>
      <c r="C48" s="7">
        <f>IFERROR(VLOOKUP(A48,[1]ExcelReport2025_5_29_10_43!$A:$D,2,0),0)</f>
        <v>3217782375</v>
      </c>
      <c r="D48" s="7"/>
      <c r="E48" s="7">
        <f>IFERROR(VLOOKUP(A48,[1]ExcelReport2025_5_29_10_43!$A:$D,3,0),0)</f>
        <v>1759250113428</v>
      </c>
      <c r="F48" s="7"/>
      <c r="G48" s="7">
        <f>IFERROR(VLOOKUP(A48,[1]ExcelReport2025_5_29_10_43!$A:$D,4,0),0)</f>
        <v>1501315969909</v>
      </c>
      <c r="H48" s="7"/>
      <c r="I48" s="7">
        <f t="shared" si="0"/>
        <v>257934143519</v>
      </c>
      <c r="K48" s="7">
        <v>3217782375</v>
      </c>
      <c r="L48" s="7"/>
      <c r="M48" s="7">
        <v>1759250113428</v>
      </c>
      <c r="N48" s="7"/>
      <c r="O48" s="7">
        <v>1304742046452</v>
      </c>
      <c r="P48" s="7"/>
      <c r="Q48" s="7">
        <f t="shared" si="1"/>
        <v>454508066976</v>
      </c>
    </row>
    <row r="49" spans="1:17" ht="21" x14ac:dyDescent="0.2">
      <c r="A49" s="3" t="s">
        <v>66</v>
      </c>
      <c r="C49" s="7">
        <f>IFERROR(VLOOKUP(A49,[1]ExcelReport2025_5_29_10_43!$A:$D,2,0),0)</f>
        <v>190601565</v>
      </c>
      <c r="D49" s="7"/>
      <c r="E49" s="7">
        <f>IFERROR(VLOOKUP(A49,[1]ExcelReport2025_5_29_10_43!$A:$D,3,0),0)</f>
        <v>511372743872</v>
      </c>
      <c r="F49" s="7"/>
      <c r="G49" s="7">
        <f>IFERROR(VLOOKUP(A49,[1]ExcelReport2025_5_29_10_43!$A:$D,4,0),0)</f>
        <v>472944478119</v>
      </c>
      <c r="H49" s="7"/>
      <c r="I49" s="7">
        <f t="shared" si="0"/>
        <v>38428265753</v>
      </c>
      <c r="K49" s="7">
        <v>190601565</v>
      </c>
      <c r="L49" s="7"/>
      <c r="M49" s="7">
        <v>511372743872</v>
      </c>
      <c r="N49" s="7"/>
      <c r="O49" s="7">
        <v>446881486555</v>
      </c>
      <c r="P49" s="7"/>
      <c r="Q49" s="7">
        <f t="shared" si="1"/>
        <v>64491257317</v>
      </c>
    </row>
    <row r="50" spans="1:17" ht="21" x14ac:dyDescent="0.2">
      <c r="A50" s="3" t="s">
        <v>117</v>
      </c>
      <c r="C50" s="7">
        <f>IFERROR(VLOOKUP(A50,[1]ExcelReport2025_5_29_10_43!$A:$D,2,0),0)</f>
        <v>750000</v>
      </c>
      <c r="D50" s="7"/>
      <c r="E50" s="7">
        <f>IFERROR(VLOOKUP(A50,[1]ExcelReport2025_5_29_10_43!$A:$D,3,0),0)</f>
        <v>2776381650</v>
      </c>
      <c r="F50" s="7"/>
      <c r="G50" s="7">
        <f>IFERROR(VLOOKUP(A50,[1]ExcelReport2025_5_29_10_43!$A:$D,4,0),0)</f>
        <v>2275314112</v>
      </c>
      <c r="H50" s="7"/>
      <c r="I50" s="7">
        <f t="shared" si="0"/>
        <v>501067538</v>
      </c>
      <c r="K50" s="7">
        <v>750000</v>
      </c>
      <c r="L50" s="7"/>
      <c r="M50" s="7">
        <v>2776381650</v>
      </c>
      <c r="N50" s="7"/>
      <c r="O50" s="7">
        <v>2275314112</v>
      </c>
      <c r="P50" s="7"/>
      <c r="Q50" s="7">
        <f t="shared" si="1"/>
        <v>501067538</v>
      </c>
    </row>
    <row r="51" spans="1:17" ht="21" x14ac:dyDescent="0.2">
      <c r="A51" s="3" t="s">
        <v>123</v>
      </c>
      <c r="C51" s="7">
        <f>IFERROR(VLOOKUP(A51,[1]ExcelReport2025_5_29_10_43!$A:$D,2,0),0)</f>
        <v>0</v>
      </c>
      <c r="D51" s="7"/>
      <c r="E51" s="7">
        <f>IFERROR(VLOOKUP(A51,[1]ExcelReport2025_5_29_10_43!$A:$D,3,0),0)</f>
        <v>0</v>
      </c>
      <c r="F51" s="7"/>
      <c r="G51" s="7">
        <f>IFERROR(VLOOKUP(A51,[1]ExcelReport2025_5_29_10_43!$A:$D,4,0),0)</f>
        <v>0</v>
      </c>
      <c r="H51" s="7"/>
      <c r="I51" s="7">
        <v>1001346598</v>
      </c>
      <c r="K51" s="7">
        <v>0</v>
      </c>
      <c r="L51" s="7"/>
      <c r="M51" s="7">
        <v>0</v>
      </c>
      <c r="N51" s="7"/>
      <c r="O51" s="7">
        <v>0</v>
      </c>
      <c r="P51" s="7"/>
      <c r="Q51" s="7">
        <v>1001346598</v>
      </c>
    </row>
    <row r="52" spans="1:17" ht="21" x14ac:dyDescent="0.2">
      <c r="A52" s="3" t="s">
        <v>124</v>
      </c>
      <c r="C52" s="7">
        <f>IFERROR(VLOOKUP(A52,[1]ExcelReport2025_5_29_10_43!$A:$D,2,0),0)</f>
        <v>0</v>
      </c>
      <c r="D52" s="7"/>
      <c r="E52" s="7">
        <f>IFERROR(VLOOKUP(A52,[1]ExcelReport2025_5_29_10_43!$A:$D,3,0),0)</f>
        <v>0</v>
      </c>
      <c r="F52" s="7"/>
      <c r="G52" s="7">
        <f>IFERROR(VLOOKUP(A52,[1]ExcelReport2025_5_29_10_43!$A:$D,4,0),0)</f>
        <v>0</v>
      </c>
      <c r="H52" s="7"/>
      <c r="I52" s="7">
        <v>615309400</v>
      </c>
      <c r="K52" s="7">
        <v>0</v>
      </c>
      <c r="L52" s="7"/>
      <c r="M52" s="7">
        <v>0</v>
      </c>
      <c r="N52" s="7"/>
      <c r="O52" s="7">
        <v>0</v>
      </c>
      <c r="P52" s="7"/>
      <c r="Q52" s="7">
        <v>615309400</v>
      </c>
    </row>
    <row r="53" spans="1:17" ht="21.75" thickBot="1" x14ac:dyDescent="0.25">
      <c r="A53" s="3" t="s">
        <v>125</v>
      </c>
      <c r="C53" s="7">
        <f>IFERROR(VLOOKUP(A53,[1]ExcelReport2025_5_29_10_43!$A:$D,2,0),0)</f>
        <v>0</v>
      </c>
      <c r="D53" s="7"/>
      <c r="E53" s="7">
        <f>IFERROR(VLOOKUP(A53,[1]ExcelReport2025_5_29_10_43!$A:$D,3,0),0)</f>
        <v>0</v>
      </c>
      <c r="F53" s="7"/>
      <c r="G53" s="7">
        <f>IFERROR(VLOOKUP(A53,[1]ExcelReport2025_5_29_10_43!$A:$D,4,0),0)</f>
        <v>0</v>
      </c>
      <c r="H53" s="7"/>
      <c r="I53" s="7">
        <v>355514317</v>
      </c>
      <c r="K53" s="7">
        <v>0</v>
      </c>
      <c r="L53" s="7"/>
      <c r="M53" s="7">
        <v>0</v>
      </c>
      <c r="N53" s="7"/>
      <c r="O53" s="7">
        <v>0</v>
      </c>
      <c r="P53" s="7"/>
      <c r="Q53" s="7">
        <v>355514317</v>
      </c>
    </row>
    <row r="54" spans="1:17" s="19" customFormat="1" ht="21.75" thickBot="1" x14ac:dyDescent="0.25">
      <c r="E54" s="20">
        <f>SUM(E8:E53)</f>
        <v>9634941400482</v>
      </c>
      <c r="G54" s="20">
        <f>SUM(G8:G53)</f>
        <v>9099329567760</v>
      </c>
      <c r="I54" s="21">
        <f>SUM(I8:I53)</f>
        <v>537584003037</v>
      </c>
      <c r="K54" s="19" t="s">
        <v>18</v>
      </c>
      <c r="M54" s="21">
        <f>SUM(M8:M53)</f>
        <v>9634941400482</v>
      </c>
      <c r="O54" s="21">
        <f>SUM(O8:O53)</f>
        <v>8031410766283</v>
      </c>
      <c r="Q54" s="21">
        <f>SUM(Q8:Q53)</f>
        <v>1605502804514</v>
      </c>
    </row>
    <row r="55" spans="1:17" ht="19.5" thickTop="1" x14ac:dyDescent="0.2"/>
    <row r="57" spans="1:17" x14ac:dyDescent="0.2">
      <c r="I57" s="7"/>
    </row>
    <row r="58" spans="1:17" x14ac:dyDescent="0.2">
      <c r="I58" s="54"/>
    </row>
    <row r="59" spans="1:17" x14ac:dyDescent="0.2">
      <c r="I59" s="7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4"/>
  <sheetViews>
    <sheetView rightToLeft="1" workbookViewId="0">
      <selection activeCell="K8" sqref="K8:K9"/>
    </sheetView>
  </sheetViews>
  <sheetFormatPr defaultRowHeight="22.5" x14ac:dyDescent="0.2"/>
  <cols>
    <col min="1" max="1" width="24.75" style="35" bestFit="1" customWidth="1"/>
    <col min="2" max="2" width="0.875" style="35" customWidth="1"/>
    <col min="3" max="3" width="18" style="35" bestFit="1" customWidth="1"/>
    <col min="4" max="4" width="0.875" style="35" customWidth="1"/>
    <col min="5" max="5" width="22.5" style="35" customWidth="1"/>
    <col min="6" max="6" width="0.875" style="35" customWidth="1"/>
    <col min="7" max="7" width="22.5" style="35" customWidth="1"/>
    <col min="8" max="8" width="0.875" style="35" customWidth="1"/>
    <col min="9" max="9" width="18.875" style="35" bestFit="1" customWidth="1"/>
    <col min="10" max="10" width="0.875" style="35" customWidth="1"/>
    <col min="11" max="11" width="18.25" style="35" bestFit="1" customWidth="1"/>
    <col min="12" max="12" width="0.875" style="35" customWidth="1"/>
    <col min="13" max="13" width="16.125" style="35" bestFit="1" customWidth="1"/>
    <col min="14" max="16384" width="9" style="35"/>
  </cols>
  <sheetData>
    <row r="2" spans="1:20" ht="24" x14ac:dyDescent="0.2">
      <c r="A2" s="61" t="str">
        <f>+سهام!A2</f>
        <v>صندوق سرمایه‌گذاری بخشی صنایع مفید - خودران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</row>
    <row r="3" spans="1:20" ht="24" x14ac:dyDescent="0.2">
      <c r="A3" s="61" t="s">
        <v>1</v>
      </c>
      <c r="B3" s="61" t="s">
        <v>1</v>
      </c>
      <c r="C3" s="61" t="s">
        <v>1</v>
      </c>
      <c r="D3" s="61" t="s">
        <v>1</v>
      </c>
      <c r="E3" s="61" t="s">
        <v>1</v>
      </c>
      <c r="F3" s="61" t="s">
        <v>1</v>
      </c>
      <c r="G3" s="61" t="s">
        <v>1</v>
      </c>
      <c r="H3" s="61" t="s">
        <v>1</v>
      </c>
      <c r="I3" s="61" t="s">
        <v>1</v>
      </c>
      <c r="J3" s="61" t="s">
        <v>1</v>
      </c>
      <c r="K3" s="61" t="s">
        <v>1</v>
      </c>
    </row>
    <row r="4" spans="1:20" ht="24" x14ac:dyDescent="0.2">
      <c r="A4" s="61" t="str">
        <f>+سهام!A4</f>
        <v>برای ماه منتهی به 1404/02/31</v>
      </c>
      <c r="B4" s="61" t="s">
        <v>19</v>
      </c>
      <c r="C4" s="61" t="s">
        <v>19</v>
      </c>
      <c r="D4" s="61" t="s">
        <v>19</v>
      </c>
      <c r="E4" s="61" t="s">
        <v>19</v>
      </c>
      <c r="F4" s="61" t="s">
        <v>19</v>
      </c>
      <c r="G4" s="61" t="s">
        <v>19</v>
      </c>
      <c r="H4" s="61" t="s">
        <v>19</v>
      </c>
      <c r="I4" s="61" t="s">
        <v>19</v>
      </c>
      <c r="J4" s="61" t="s">
        <v>19</v>
      </c>
      <c r="K4" s="61" t="s">
        <v>19</v>
      </c>
    </row>
    <row r="5" spans="1:20" ht="25.5" x14ac:dyDescent="0.2">
      <c r="A5" s="62" t="s">
        <v>20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ht="24.75" thickBot="1" x14ac:dyDescent="0.25">
      <c r="A6" s="63" t="s">
        <v>21</v>
      </c>
      <c r="C6" s="49" t="s">
        <v>111</v>
      </c>
      <c r="E6" s="63" t="s">
        <v>5</v>
      </c>
      <c r="F6" s="63" t="s">
        <v>5</v>
      </c>
      <c r="G6" s="63" t="s">
        <v>5</v>
      </c>
      <c r="I6" s="63" t="s">
        <v>110</v>
      </c>
      <c r="J6" s="63" t="s">
        <v>4</v>
      </c>
      <c r="K6" s="63" t="s">
        <v>4</v>
      </c>
    </row>
    <row r="7" spans="1:20" ht="24.75" thickBot="1" x14ac:dyDescent="0.25">
      <c r="A7" s="63" t="s">
        <v>21</v>
      </c>
      <c r="C7" s="49" t="s">
        <v>22</v>
      </c>
      <c r="E7" s="49" t="s">
        <v>23</v>
      </c>
      <c r="G7" s="49" t="s">
        <v>24</v>
      </c>
      <c r="I7" s="49" t="s">
        <v>22</v>
      </c>
      <c r="K7" s="49" t="s">
        <v>25</v>
      </c>
    </row>
    <row r="8" spans="1:20" ht="24" x14ac:dyDescent="0.2">
      <c r="A8" s="34" t="s">
        <v>26</v>
      </c>
      <c r="C8" s="36">
        <v>287406897421</v>
      </c>
      <c r="E8" s="36">
        <v>4451442213988</v>
      </c>
      <c r="F8" s="36"/>
      <c r="G8" s="36">
        <v>4737054985577</v>
      </c>
      <c r="I8" s="36">
        <f>+C8+E8-G8</f>
        <v>1794125832</v>
      </c>
      <c r="K8" s="45">
        <v>1.8268940327260128E-4</v>
      </c>
      <c r="M8" s="36"/>
    </row>
    <row r="9" spans="1:20" ht="24.75" thickBot="1" x14ac:dyDescent="0.25">
      <c r="A9" s="34" t="s">
        <v>27</v>
      </c>
      <c r="C9" s="36">
        <v>27951</v>
      </c>
      <c r="E9" s="36">
        <v>0</v>
      </c>
      <c r="F9" s="36"/>
      <c r="G9" s="36">
        <v>0</v>
      </c>
      <c r="I9" s="36">
        <f>+C9+E9-G9</f>
        <v>27951</v>
      </c>
      <c r="K9" s="45">
        <v>2.8461501527906648E-9</v>
      </c>
      <c r="M9" s="36"/>
    </row>
    <row r="10" spans="1:20" ht="24.75" thickBot="1" x14ac:dyDescent="0.25">
      <c r="A10" s="35" t="s">
        <v>18</v>
      </c>
      <c r="C10" s="37">
        <f>SUM(C8:C9)</f>
        <v>287406925372</v>
      </c>
      <c r="D10" s="34"/>
      <c r="E10" s="37">
        <f>SUM(E8:E9)</f>
        <v>4451442213988</v>
      </c>
      <c r="F10" s="34"/>
      <c r="G10" s="37">
        <f>SUM(G8:G9)</f>
        <v>4737054985577</v>
      </c>
      <c r="H10" s="34"/>
      <c r="I10" s="37">
        <f>SUM(I8:I9)</f>
        <v>1794153783</v>
      </c>
      <c r="J10" s="34"/>
      <c r="K10" s="46">
        <f>SUM(K8:K9)</f>
        <v>1.8269224942275408E-4</v>
      </c>
      <c r="L10" s="34"/>
      <c r="M10" s="34"/>
    </row>
    <row r="11" spans="1:20" ht="23.25" thickTop="1" x14ac:dyDescent="0.2"/>
    <row r="12" spans="1:20" x14ac:dyDescent="0.45">
      <c r="C12" s="36"/>
      <c r="E12" s="36"/>
      <c r="I12" s="43"/>
    </row>
    <row r="13" spans="1:20" x14ac:dyDescent="0.2">
      <c r="C13" s="36"/>
      <c r="E13" s="36"/>
      <c r="I13" s="36"/>
    </row>
    <row r="14" spans="1:20" x14ac:dyDescent="0.2">
      <c r="C14" s="36"/>
      <c r="K14" s="36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6"/>
  <sheetViews>
    <sheetView rightToLeft="1" tabSelected="1" workbookViewId="0">
      <selection activeCell="F11" sqref="F11"/>
    </sheetView>
  </sheetViews>
  <sheetFormatPr defaultRowHeight="18.75" x14ac:dyDescent="0.45"/>
  <cols>
    <col min="1" max="1" width="20.875" style="11" bestFit="1" customWidth="1"/>
    <col min="2" max="2" width="0.875" style="11" customWidth="1"/>
    <col min="3" max="3" width="20.125" style="11" customWidth="1"/>
    <col min="4" max="4" width="0.875" style="11" customWidth="1"/>
    <col min="5" max="5" width="20.125" style="11" customWidth="1"/>
    <col min="6" max="6" width="0.875" style="11" customWidth="1"/>
    <col min="7" max="7" width="28" style="11" customWidth="1"/>
    <col min="8" max="8" width="0.875" style="11" customWidth="1"/>
    <col min="9" max="9" width="8" style="11" customWidth="1"/>
    <col min="10" max="16384" width="9" style="11"/>
  </cols>
  <sheetData>
    <row r="2" spans="1:7" ht="26.25" x14ac:dyDescent="0.45">
      <c r="A2" s="64" t="str">
        <f>+سهام!A2</f>
        <v>صندوق سرمایه‌گذاری بخشی صنایع مفید - خودران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</row>
    <row r="3" spans="1:7" ht="26.25" x14ac:dyDescent="0.45">
      <c r="A3" s="64" t="s">
        <v>28</v>
      </c>
      <c r="B3" s="64" t="s">
        <v>28</v>
      </c>
      <c r="C3" s="64" t="s">
        <v>28</v>
      </c>
      <c r="D3" s="64" t="s">
        <v>28</v>
      </c>
      <c r="E3" s="64" t="s">
        <v>28</v>
      </c>
      <c r="F3" s="64" t="s">
        <v>28</v>
      </c>
      <c r="G3" s="64" t="s">
        <v>28</v>
      </c>
    </row>
    <row r="4" spans="1:7" ht="26.25" x14ac:dyDescent="0.45">
      <c r="A4" s="64" t="str">
        <f>+سهام!A4</f>
        <v>برای ماه منتهی به 1404/02/31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</row>
    <row r="6" spans="1:7" ht="27" thickBot="1" x14ac:dyDescent="0.5">
      <c r="A6" s="50" t="s">
        <v>32</v>
      </c>
      <c r="C6" s="50" t="s">
        <v>22</v>
      </c>
      <c r="E6" s="50" t="s">
        <v>49</v>
      </c>
      <c r="G6" s="50" t="s">
        <v>13</v>
      </c>
    </row>
    <row r="7" spans="1:7" ht="21" x14ac:dyDescent="0.45">
      <c r="A7" s="4" t="s">
        <v>55</v>
      </c>
      <c r="C7" s="16">
        <f>+'درآمد سرمایه‌گذاری در سهام'!I63</f>
        <v>870226837742</v>
      </c>
      <c r="D7" s="5"/>
      <c r="E7" s="1">
        <f>+C7/$C$9</f>
        <v>0.99801213185127868</v>
      </c>
      <c r="F7" s="5"/>
      <c r="G7" s="1">
        <v>8.8612079968585389E-2</v>
      </c>
    </row>
    <row r="8" spans="1:7" ht="21.75" thickBot="1" x14ac:dyDescent="0.5">
      <c r="A8" s="4" t="s">
        <v>56</v>
      </c>
      <c r="C8" s="16">
        <f>+'درآمد سپرده بانکی'!C10</f>
        <v>1733341868</v>
      </c>
      <c r="D8" s="5"/>
      <c r="E8" s="1">
        <f>+C8/$C$9</f>
        <v>1.9878681487212739E-3</v>
      </c>
      <c r="F8" s="5"/>
      <c r="G8" s="1">
        <v>1.7649999007000308E-4</v>
      </c>
    </row>
    <row r="9" spans="1:7" ht="21.75" thickBot="1" x14ac:dyDescent="0.5">
      <c r="A9" s="11" t="s">
        <v>18</v>
      </c>
      <c r="C9" s="47">
        <f>SUM(C7:C8)</f>
        <v>871960179610</v>
      </c>
      <c r="D9" s="4"/>
      <c r="E9" s="41">
        <f>SUM(E7:E8)</f>
        <v>1</v>
      </c>
      <c r="F9" s="4"/>
      <c r="G9" s="14">
        <f>SUM(G7:G8)</f>
        <v>8.8788579958655398E-2</v>
      </c>
    </row>
    <row r="10" spans="1:7" ht="19.5" thickTop="1" x14ac:dyDescent="0.45"/>
    <row r="11" spans="1:7" x14ac:dyDescent="0.45">
      <c r="C11" s="43"/>
      <c r="E11" s="43"/>
      <c r="G11" s="43"/>
    </row>
    <row r="12" spans="1:7" x14ac:dyDescent="0.45">
      <c r="C12" s="43"/>
      <c r="G12" s="43"/>
    </row>
    <row r="13" spans="1:7" x14ac:dyDescent="0.45">
      <c r="C13" s="44"/>
      <c r="E13" s="42"/>
      <c r="G13" s="57"/>
    </row>
    <row r="14" spans="1:7" x14ac:dyDescent="0.45">
      <c r="C14" s="44"/>
      <c r="E14" s="42"/>
    </row>
    <row r="15" spans="1:7" x14ac:dyDescent="0.45">
      <c r="C15" s="42"/>
      <c r="E15" s="42"/>
    </row>
    <row r="16" spans="1:7" x14ac:dyDescent="0.45">
      <c r="C16" s="42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64"/>
  <sheetViews>
    <sheetView rightToLeft="1" topLeftCell="A50" zoomScale="93" zoomScaleNormal="93" workbookViewId="0">
      <selection activeCell="M59" sqref="M59:M62"/>
    </sheetView>
  </sheetViews>
  <sheetFormatPr defaultRowHeight="18.75" x14ac:dyDescent="0.45"/>
  <cols>
    <col min="1" max="1" width="37.375" style="17" bestFit="1" customWidth="1"/>
    <col min="2" max="2" width="0.875" style="17" customWidth="1"/>
    <col min="3" max="3" width="19.25" style="17" customWidth="1"/>
    <col min="4" max="4" width="0.875" style="17" customWidth="1"/>
    <col min="5" max="5" width="19.25" style="17" customWidth="1"/>
    <col min="6" max="6" width="0.875" style="17" customWidth="1"/>
    <col min="7" max="7" width="19.25" style="17" customWidth="1"/>
    <col min="8" max="8" width="0.875" style="17" customWidth="1"/>
    <col min="9" max="9" width="19.25" style="17" customWidth="1"/>
    <col min="10" max="10" width="0.875" style="17" customWidth="1"/>
    <col min="11" max="11" width="20.125" style="17" customWidth="1"/>
    <col min="12" max="12" width="0.875" style="17" customWidth="1"/>
    <col min="13" max="13" width="19.25" style="17" customWidth="1"/>
    <col min="14" max="14" width="0.875" style="17" customWidth="1"/>
    <col min="15" max="15" width="20.125" style="17" customWidth="1"/>
    <col min="16" max="16" width="0.875" style="17" customWidth="1"/>
    <col min="17" max="17" width="19.25" style="17" customWidth="1"/>
    <col min="18" max="18" width="0.875" style="17" customWidth="1"/>
    <col min="19" max="19" width="20.125" style="17" customWidth="1"/>
    <col min="20" max="20" width="0.875" style="17" customWidth="1"/>
    <col min="21" max="21" width="20.125" style="17" customWidth="1"/>
    <col min="22" max="22" width="0.875" style="17" customWidth="1"/>
    <col min="23" max="23" width="8" style="17" customWidth="1"/>
    <col min="24" max="16384" width="9" style="17"/>
  </cols>
  <sheetData>
    <row r="2" spans="1:21" ht="26.25" x14ac:dyDescent="0.45">
      <c r="A2" s="64" t="s">
        <v>74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  <c r="L2" s="64" t="s">
        <v>0</v>
      </c>
      <c r="M2" s="64" t="s">
        <v>0</v>
      </c>
      <c r="N2" s="64" t="s">
        <v>0</v>
      </c>
      <c r="O2" s="64" t="s">
        <v>0</v>
      </c>
      <c r="P2" s="64" t="s">
        <v>0</v>
      </c>
      <c r="Q2" s="64" t="s">
        <v>0</v>
      </c>
      <c r="R2" s="64" t="s">
        <v>0</v>
      </c>
      <c r="S2" s="64" t="s">
        <v>0</v>
      </c>
      <c r="T2" s="64" t="s">
        <v>0</v>
      </c>
      <c r="U2" s="64" t="s">
        <v>0</v>
      </c>
    </row>
    <row r="3" spans="1:21" ht="26.25" x14ac:dyDescent="0.45">
      <c r="A3" s="64" t="s">
        <v>28</v>
      </c>
      <c r="B3" s="64" t="s">
        <v>28</v>
      </c>
      <c r="C3" s="64" t="s">
        <v>28</v>
      </c>
      <c r="D3" s="64" t="s">
        <v>28</v>
      </c>
      <c r="E3" s="64" t="s">
        <v>28</v>
      </c>
      <c r="F3" s="64" t="s">
        <v>28</v>
      </c>
      <c r="G3" s="64" t="s">
        <v>28</v>
      </c>
      <c r="H3" s="64" t="s">
        <v>28</v>
      </c>
      <c r="I3" s="64" t="s">
        <v>28</v>
      </c>
      <c r="J3" s="64" t="s">
        <v>28</v>
      </c>
      <c r="K3" s="64" t="s">
        <v>28</v>
      </c>
      <c r="L3" s="64" t="s">
        <v>28</v>
      </c>
      <c r="M3" s="64" t="s">
        <v>28</v>
      </c>
      <c r="N3" s="64" t="s">
        <v>28</v>
      </c>
      <c r="O3" s="64" t="s">
        <v>28</v>
      </c>
      <c r="P3" s="64" t="s">
        <v>28</v>
      </c>
      <c r="Q3" s="64" t="s">
        <v>28</v>
      </c>
      <c r="R3" s="64" t="s">
        <v>28</v>
      </c>
      <c r="S3" s="64" t="s">
        <v>28</v>
      </c>
      <c r="T3" s="64" t="s">
        <v>28</v>
      </c>
      <c r="U3" s="64" t="s">
        <v>28</v>
      </c>
    </row>
    <row r="4" spans="1:21" ht="26.25" x14ac:dyDescent="0.45">
      <c r="A4" s="64" t="s">
        <v>109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  <c r="H4" s="64" t="s">
        <v>2</v>
      </c>
      <c r="I4" s="64" t="s">
        <v>2</v>
      </c>
      <c r="J4" s="64" t="s">
        <v>2</v>
      </c>
      <c r="K4" s="64" t="s">
        <v>2</v>
      </c>
      <c r="L4" s="64" t="s">
        <v>2</v>
      </c>
      <c r="M4" s="64" t="s">
        <v>2</v>
      </c>
      <c r="N4" s="64" t="s">
        <v>2</v>
      </c>
      <c r="O4" s="64" t="s">
        <v>2</v>
      </c>
      <c r="P4" s="64" t="s">
        <v>2</v>
      </c>
      <c r="Q4" s="64" t="s">
        <v>2</v>
      </c>
      <c r="R4" s="64" t="s">
        <v>2</v>
      </c>
      <c r="S4" s="64" t="s">
        <v>2</v>
      </c>
      <c r="T4" s="64" t="s">
        <v>2</v>
      </c>
      <c r="U4" s="64" t="s">
        <v>2</v>
      </c>
    </row>
    <row r="6" spans="1:21" ht="27" thickBot="1" x14ac:dyDescent="0.5">
      <c r="A6" s="65" t="s">
        <v>3</v>
      </c>
      <c r="C6" s="65" t="s">
        <v>30</v>
      </c>
      <c r="D6" s="65" t="s">
        <v>30</v>
      </c>
      <c r="E6" s="65" t="s">
        <v>30</v>
      </c>
      <c r="F6" s="65" t="s">
        <v>30</v>
      </c>
      <c r="G6" s="65" t="s">
        <v>30</v>
      </c>
      <c r="H6" s="65" t="s">
        <v>30</v>
      </c>
      <c r="I6" s="65" t="s">
        <v>30</v>
      </c>
      <c r="J6" s="65" t="s">
        <v>30</v>
      </c>
      <c r="K6" s="65" t="s">
        <v>30</v>
      </c>
      <c r="M6" s="65" t="s">
        <v>31</v>
      </c>
      <c r="N6" s="65" t="s">
        <v>31</v>
      </c>
      <c r="O6" s="65" t="s">
        <v>31</v>
      </c>
      <c r="P6" s="65" t="s">
        <v>31</v>
      </c>
      <c r="Q6" s="65" t="s">
        <v>31</v>
      </c>
      <c r="R6" s="65" t="s">
        <v>31</v>
      </c>
      <c r="S6" s="65" t="s">
        <v>31</v>
      </c>
      <c r="T6" s="65" t="s">
        <v>31</v>
      </c>
      <c r="U6" s="65" t="s">
        <v>31</v>
      </c>
    </row>
    <row r="7" spans="1:21" ht="27" thickBot="1" x14ac:dyDescent="0.5">
      <c r="A7" s="65" t="s">
        <v>3</v>
      </c>
      <c r="C7" s="50" t="s">
        <v>46</v>
      </c>
      <c r="E7" s="50" t="s">
        <v>47</v>
      </c>
      <c r="G7" s="50" t="s">
        <v>48</v>
      </c>
      <c r="I7" s="50" t="s">
        <v>22</v>
      </c>
      <c r="K7" s="50" t="s">
        <v>49</v>
      </c>
      <c r="M7" s="50" t="s">
        <v>46</v>
      </c>
      <c r="O7" s="50" t="s">
        <v>47</v>
      </c>
      <c r="Q7" s="50" t="s">
        <v>48</v>
      </c>
      <c r="S7" s="50" t="s">
        <v>22</v>
      </c>
      <c r="U7" s="50" t="s">
        <v>49</v>
      </c>
    </row>
    <row r="8" spans="1:21" ht="21" x14ac:dyDescent="0.55000000000000004">
      <c r="A8" s="15" t="s">
        <v>101</v>
      </c>
      <c r="C8" s="6">
        <v>0</v>
      </c>
      <c r="D8" s="16"/>
      <c r="E8" s="16">
        <v>-33373066</v>
      </c>
      <c r="F8" s="16"/>
      <c r="G8" s="16">
        <v>61590677092</v>
      </c>
      <c r="H8" s="16"/>
      <c r="I8" s="16">
        <v>61557304026</v>
      </c>
      <c r="J8" s="5"/>
      <c r="K8" s="1">
        <v>7.0737078375707557E-2</v>
      </c>
      <c r="L8" s="5"/>
      <c r="M8" s="16">
        <v>3407250440</v>
      </c>
      <c r="N8" s="16"/>
      <c r="O8" s="16">
        <v>97204130655</v>
      </c>
      <c r="P8" s="16"/>
      <c r="Q8" s="16">
        <v>76036488963</v>
      </c>
      <c r="R8" s="16"/>
      <c r="S8" s="16">
        <v>176647870058</v>
      </c>
      <c r="T8" s="5"/>
      <c r="U8" s="1">
        <v>8.4820889290913984E-2</v>
      </c>
    </row>
    <row r="9" spans="1:21" ht="21" x14ac:dyDescent="0.55000000000000004">
      <c r="A9" s="15" t="s">
        <v>97</v>
      </c>
      <c r="C9" s="6">
        <v>0</v>
      </c>
      <c r="D9" s="16"/>
      <c r="E9" s="16">
        <v>16627625307</v>
      </c>
      <c r="F9" s="16"/>
      <c r="G9" s="16">
        <v>2765379967</v>
      </c>
      <c r="H9" s="16"/>
      <c r="I9" s="16">
        <v>19393005274</v>
      </c>
      <c r="J9" s="5"/>
      <c r="K9" s="1">
        <v>2.2285000223987037E-2</v>
      </c>
      <c r="L9" s="5"/>
      <c r="M9" s="16">
        <v>0</v>
      </c>
      <c r="N9" s="16"/>
      <c r="O9" s="16">
        <v>35034428976</v>
      </c>
      <c r="P9" s="16"/>
      <c r="Q9" s="16">
        <v>3817331395</v>
      </c>
      <c r="R9" s="16"/>
      <c r="S9" s="16">
        <v>38851760371</v>
      </c>
      <c r="T9" s="5"/>
      <c r="U9" s="1">
        <v>1.8655423720103141E-2</v>
      </c>
    </row>
    <row r="10" spans="1:21" ht="21" x14ac:dyDescent="0.55000000000000004">
      <c r="A10" s="15" t="s">
        <v>99</v>
      </c>
      <c r="C10" s="6">
        <v>0</v>
      </c>
      <c r="D10" s="16"/>
      <c r="E10" s="16">
        <v>0</v>
      </c>
      <c r="F10" s="16"/>
      <c r="G10" s="16">
        <v>24011913696</v>
      </c>
      <c r="H10" s="16"/>
      <c r="I10" s="16">
        <v>24011913696</v>
      </c>
      <c r="J10" s="5"/>
      <c r="K10" s="1">
        <v>2.7592706469849092E-2</v>
      </c>
      <c r="L10" s="5"/>
      <c r="M10" s="16">
        <v>0</v>
      </c>
      <c r="N10" s="16"/>
      <c r="O10" s="16">
        <v>0</v>
      </c>
      <c r="P10" s="16"/>
      <c r="Q10" s="16">
        <v>24011913696</v>
      </c>
      <c r="R10" s="16"/>
      <c r="S10" s="16">
        <v>24011913696</v>
      </c>
      <c r="T10" s="5"/>
      <c r="U10" s="1">
        <v>1.1529784495010723E-2</v>
      </c>
    </row>
    <row r="11" spans="1:21" s="4" customFormat="1" ht="21" x14ac:dyDescent="0.55000000000000004">
      <c r="A11" s="15" t="s">
        <v>63</v>
      </c>
      <c r="C11" s="6">
        <v>0</v>
      </c>
      <c r="D11" s="9"/>
      <c r="E11" s="16">
        <v>6800619576</v>
      </c>
      <c r="F11" s="9"/>
      <c r="G11" s="16">
        <v>-9701165</v>
      </c>
      <c r="H11" s="9"/>
      <c r="I11" s="16">
        <v>6790918411</v>
      </c>
      <c r="K11" s="1">
        <v>7.8036186847794432E-3</v>
      </c>
      <c r="M11" s="16">
        <v>0</v>
      </c>
      <c r="N11" s="9"/>
      <c r="O11" s="16">
        <v>-9712657244</v>
      </c>
      <c r="P11" s="9"/>
      <c r="Q11" s="16">
        <v>-1595836574</v>
      </c>
      <c r="R11" s="9"/>
      <c r="S11" s="16">
        <v>-11308493818</v>
      </c>
      <c r="T11" s="5"/>
      <c r="U11" s="1">
        <v>-5.429991892167303E-3</v>
      </c>
    </row>
    <row r="12" spans="1:21" ht="21" x14ac:dyDescent="0.55000000000000004">
      <c r="A12" s="15" t="s">
        <v>68</v>
      </c>
      <c r="C12" s="6">
        <v>0</v>
      </c>
      <c r="D12" s="16"/>
      <c r="E12" s="16">
        <v>7131594756</v>
      </c>
      <c r="F12" s="16"/>
      <c r="G12" s="16">
        <v>483360275</v>
      </c>
      <c r="H12" s="16"/>
      <c r="I12" s="16">
        <v>7614955031</v>
      </c>
      <c r="J12" s="5"/>
      <c r="K12" s="1">
        <v>8.7505403197615916E-3</v>
      </c>
      <c r="L12" s="5"/>
      <c r="M12" s="16">
        <v>0</v>
      </c>
      <c r="N12" s="16"/>
      <c r="O12" s="16">
        <v>6956873907</v>
      </c>
      <c r="P12" s="16"/>
      <c r="Q12" s="16">
        <v>-202467963</v>
      </c>
      <c r="R12" s="16"/>
      <c r="S12" s="16">
        <v>6754405944</v>
      </c>
      <c r="T12" s="5"/>
      <c r="U12" s="1">
        <v>3.2432585720609391E-3</v>
      </c>
    </row>
    <row r="13" spans="1:21" ht="21" x14ac:dyDescent="0.55000000000000004">
      <c r="A13" s="15" t="s">
        <v>67</v>
      </c>
      <c r="C13" s="6">
        <v>0</v>
      </c>
      <c r="D13" s="16"/>
      <c r="E13" s="16">
        <v>5167865531</v>
      </c>
      <c r="F13" s="16"/>
      <c r="G13" s="16">
        <v>-67987128</v>
      </c>
      <c r="H13" s="16"/>
      <c r="I13" s="16">
        <v>5099878403</v>
      </c>
      <c r="J13" s="5"/>
      <c r="K13" s="1">
        <v>5.8604011986492927E-3</v>
      </c>
      <c r="L13" s="5"/>
      <c r="M13" s="16">
        <v>0</v>
      </c>
      <c r="N13" s="16"/>
      <c r="O13" s="16">
        <v>1414272932</v>
      </c>
      <c r="P13" s="16"/>
      <c r="Q13" s="16">
        <v>-5161076</v>
      </c>
      <c r="R13" s="16"/>
      <c r="S13" s="16">
        <v>1409111856</v>
      </c>
      <c r="T13" s="5"/>
      <c r="U13" s="1">
        <v>6.7661229482725619E-4</v>
      </c>
    </row>
    <row r="14" spans="1:21" ht="21" x14ac:dyDescent="0.55000000000000004">
      <c r="A14" s="15" t="s">
        <v>64</v>
      </c>
      <c r="C14" s="6">
        <v>0</v>
      </c>
      <c r="D14" s="16"/>
      <c r="E14" s="16">
        <v>5665910970</v>
      </c>
      <c r="F14" s="16"/>
      <c r="G14" s="16">
        <v>0</v>
      </c>
      <c r="H14" s="16"/>
      <c r="I14" s="16">
        <v>5665910970</v>
      </c>
      <c r="J14" s="5"/>
      <c r="K14" s="1">
        <v>6.5108437527639177E-3</v>
      </c>
      <c r="L14" s="5"/>
      <c r="M14" s="16">
        <v>0</v>
      </c>
      <c r="N14" s="16"/>
      <c r="O14" s="16">
        <v>-14407587878</v>
      </c>
      <c r="P14" s="16"/>
      <c r="Q14" s="16">
        <v>-3189369626</v>
      </c>
      <c r="R14" s="16"/>
      <c r="S14" s="16">
        <v>-17596957504</v>
      </c>
      <c r="T14" s="5"/>
      <c r="U14" s="1">
        <v>-8.4495192827042306E-3</v>
      </c>
    </row>
    <row r="15" spans="1:21" ht="21" x14ac:dyDescent="0.55000000000000004">
      <c r="A15" s="15" t="s">
        <v>91</v>
      </c>
      <c r="C15" s="6">
        <v>0</v>
      </c>
      <c r="D15" s="16"/>
      <c r="E15" s="16">
        <v>3311863211</v>
      </c>
      <c r="F15" s="16"/>
      <c r="G15" s="16">
        <v>-297091141</v>
      </c>
      <c r="H15" s="16"/>
      <c r="I15" s="16">
        <v>3014772070</v>
      </c>
      <c r="J15" s="5"/>
      <c r="K15" s="1">
        <v>3.4643519818608522E-3</v>
      </c>
      <c r="L15" s="5"/>
      <c r="M15" s="16">
        <v>0</v>
      </c>
      <c r="N15" s="16"/>
      <c r="O15" s="16">
        <v>-3912785841</v>
      </c>
      <c r="P15" s="16"/>
      <c r="Q15" s="16">
        <v>-1282349304</v>
      </c>
      <c r="R15" s="16"/>
      <c r="S15" s="16">
        <v>-5195135145</v>
      </c>
      <c r="T15" s="5"/>
      <c r="U15" s="1">
        <v>-2.4945445582825188E-3</v>
      </c>
    </row>
    <row r="16" spans="1:21" ht="21" x14ac:dyDescent="0.55000000000000004">
      <c r="A16" s="15" t="s">
        <v>17</v>
      </c>
      <c r="C16" s="6">
        <v>0</v>
      </c>
      <c r="D16" s="16"/>
      <c r="E16" s="16">
        <v>0</v>
      </c>
      <c r="F16" s="16"/>
      <c r="G16" s="16">
        <v>-833878765</v>
      </c>
      <c r="H16" s="16"/>
      <c r="I16" s="16">
        <v>-833878765</v>
      </c>
      <c r="J16" s="5"/>
      <c r="K16" s="1">
        <v>-9.5823149647244468E-4</v>
      </c>
      <c r="L16" s="5"/>
      <c r="M16" s="16">
        <v>0</v>
      </c>
      <c r="N16" s="16"/>
      <c r="O16" s="16">
        <v>0</v>
      </c>
      <c r="P16" s="16"/>
      <c r="Q16" s="16">
        <v>-530927932</v>
      </c>
      <c r="R16" s="16"/>
      <c r="S16" s="16">
        <v>-530927932</v>
      </c>
      <c r="T16" s="5"/>
      <c r="U16" s="1">
        <v>-2.5493530902376385E-4</v>
      </c>
    </row>
    <row r="17" spans="1:21" ht="21" x14ac:dyDescent="0.55000000000000004">
      <c r="A17" s="15" t="s">
        <v>83</v>
      </c>
      <c r="C17" s="6">
        <v>0</v>
      </c>
      <c r="D17" s="16"/>
      <c r="E17" s="16">
        <v>297121545</v>
      </c>
      <c r="F17" s="16"/>
      <c r="G17" s="16">
        <v>0</v>
      </c>
      <c r="H17" s="16"/>
      <c r="I17" s="16">
        <v>297121545</v>
      </c>
      <c r="J17" s="5"/>
      <c r="K17" s="1">
        <v>3.4142999516189243E-4</v>
      </c>
      <c r="L17" s="5"/>
      <c r="M17" s="16">
        <v>0</v>
      </c>
      <c r="N17" s="16"/>
      <c r="O17" s="16">
        <v>315599199</v>
      </c>
      <c r="P17" s="16"/>
      <c r="Q17" s="16">
        <v>454418309</v>
      </c>
      <c r="R17" s="16"/>
      <c r="S17" s="16">
        <v>770017508</v>
      </c>
      <c r="T17" s="5"/>
      <c r="U17" s="1">
        <v>3.6973879037821756E-4</v>
      </c>
    </row>
    <row r="18" spans="1:21" ht="21" x14ac:dyDescent="0.55000000000000004">
      <c r="A18" s="15" t="s">
        <v>65</v>
      </c>
      <c r="C18" s="6">
        <v>0</v>
      </c>
      <c r="D18" s="16"/>
      <c r="E18" s="16">
        <v>1338595449</v>
      </c>
      <c r="F18" s="16"/>
      <c r="G18" s="16">
        <v>74884739</v>
      </c>
      <c r="H18" s="16"/>
      <c r="I18" s="16">
        <v>1413480188</v>
      </c>
      <c r="J18" s="5"/>
      <c r="K18" s="1">
        <v>1.6242663713608206E-3</v>
      </c>
      <c r="L18" s="5"/>
      <c r="M18" s="16">
        <v>0</v>
      </c>
      <c r="N18" s="16"/>
      <c r="O18" s="16">
        <v>-3842875087</v>
      </c>
      <c r="P18" s="16"/>
      <c r="Q18" s="16">
        <v>-1238417875</v>
      </c>
      <c r="R18" s="16"/>
      <c r="S18" s="16">
        <v>-5081292962</v>
      </c>
      <c r="T18" s="5"/>
      <c r="U18" s="1">
        <v>-2.4398810336234982E-3</v>
      </c>
    </row>
    <row r="19" spans="1:21" ht="21" x14ac:dyDescent="0.55000000000000004">
      <c r="A19" s="15" t="s">
        <v>96</v>
      </c>
      <c r="C19" s="6">
        <v>0</v>
      </c>
      <c r="D19" s="16"/>
      <c r="E19" s="16">
        <v>-70988692043</v>
      </c>
      <c r="F19" s="16"/>
      <c r="G19" s="16">
        <v>131249141139</v>
      </c>
      <c r="H19" s="16"/>
      <c r="I19" s="16">
        <v>60260449096</v>
      </c>
      <c r="J19" s="5"/>
      <c r="K19" s="1">
        <v>6.9246829082356659E-2</v>
      </c>
      <c r="L19" s="5"/>
      <c r="M19" s="16">
        <v>0</v>
      </c>
      <c r="N19" s="16"/>
      <c r="O19" s="16">
        <v>39608258036</v>
      </c>
      <c r="P19" s="16"/>
      <c r="Q19" s="16">
        <v>136844023950</v>
      </c>
      <c r="R19" s="16"/>
      <c r="S19" s="16">
        <v>176452281986</v>
      </c>
      <c r="T19" s="5"/>
      <c r="U19" s="1">
        <v>8.4726973897559468E-2</v>
      </c>
    </row>
    <row r="20" spans="1:21" ht="21" x14ac:dyDescent="0.55000000000000004">
      <c r="A20" s="15" t="s">
        <v>118</v>
      </c>
      <c r="C20" s="6">
        <v>1230722011</v>
      </c>
      <c r="D20" s="16"/>
      <c r="E20" s="16">
        <v>-2399673800</v>
      </c>
      <c r="F20" s="16"/>
      <c r="G20" s="16">
        <v>-204344290</v>
      </c>
      <c r="H20" s="16"/>
      <c r="I20" s="16">
        <v>-1373296079</v>
      </c>
      <c r="J20" s="5"/>
      <c r="K20" s="1">
        <v>-1.5780897800892085E-3</v>
      </c>
      <c r="L20" s="5"/>
      <c r="M20" s="16">
        <v>1230722011</v>
      </c>
      <c r="N20" s="16"/>
      <c r="O20" s="16">
        <v>-2215598973</v>
      </c>
      <c r="P20" s="16"/>
      <c r="Q20" s="16">
        <v>-644237568</v>
      </c>
      <c r="R20" s="16"/>
      <c r="S20" s="16">
        <v>-1629114530</v>
      </c>
      <c r="T20" s="5"/>
      <c r="U20" s="1">
        <v>-7.8225083124964275E-4</v>
      </c>
    </row>
    <row r="21" spans="1:21" ht="21" x14ac:dyDescent="0.55000000000000004">
      <c r="A21" s="15" t="s">
        <v>85</v>
      </c>
      <c r="C21" s="6">
        <v>0</v>
      </c>
      <c r="D21" s="16"/>
      <c r="E21" s="16">
        <v>158053950</v>
      </c>
      <c r="F21" s="16"/>
      <c r="G21" s="16">
        <v>0</v>
      </c>
      <c r="H21" s="16"/>
      <c r="I21" s="16">
        <v>158053950</v>
      </c>
      <c r="J21" s="5"/>
      <c r="K21" s="1">
        <v>1.81623851558183E-4</v>
      </c>
      <c r="L21" s="5"/>
      <c r="M21" s="16">
        <v>0</v>
      </c>
      <c r="N21" s="16"/>
      <c r="O21" s="16">
        <v>3027427489</v>
      </c>
      <c r="P21" s="16"/>
      <c r="Q21" s="16">
        <v>1300762678</v>
      </c>
      <c r="R21" s="16"/>
      <c r="S21" s="16">
        <v>4328190167</v>
      </c>
      <c r="T21" s="5"/>
      <c r="U21" s="1">
        <v>2.0782641696420693E-3</v>
      </c>
    </row>
    <row r="22" spans="1:21" ht="21" x14ac:dyDescent="0.55000000000000004">
      <c r="A22" s="15" t="s">
        <v>59</v>
      </c>
      <c r="C22" s="6">
        <v>0</v>
      </c>
      <c r="D22" s="16"/>
      <c r="E22" s="16">
        <v>36781223893</v>
      </c>
      <c r="F22" s="16"/>
      <c r="G22" s="16">
        <v>2647013978</v>
      </c>
      <c r="H22" s="16"/>
      <c r="I22" s="16">
        <v>39428237871</v>
      </c>
      <c r="J22" s="5"/>
      <c r="K22" s="1">
        <v>4.5308000352305228E-2</v>
      </c>
      <c r="L22" s="5"/>
      <c r="M22" s="16">
        <v>0</v>
      </c>
      <c r="N22" s="16"/>
      <c r="O22" s="16">
        <v>31983951714</v>
      </c>
      <c r="P22" s="16"/>
      <c r="Q22" s="16">
        <v>883730283</v>
      </c>
      <c r="R22" s="16"/>
      <c r="S22" s="16">
        <v>32867681997</v>
      </c>
      <c r="T22" s="5"/>
      <c r="U22" s="1">
        <v>1.5782052820683005E-2</v>
      </c>
    </row>
    <row r="23" spans="1:21" ht="21" x14ac:dyDescent="0.55000000000000004">
      <c r="A23" s="15" t="s">
        <v>69</v>
      </c>
      <c r="C23" s="6">
        <v>0</v>
      </c>
      <c r="D23" s="16"/>
      <c r="E23" s="16">
        <v>5289957220</v>
      </c>
      <c r="F23" s="16"/>
      <c r="G23" s="16">
        <v>0</v>
      </c>
      <c r="H23" s="16"/>
      <c r="I23" s="16">
        <v>5289957220</v>
      </c>
      <c r="J23" s="5"/>
      <c r="K23" s="1">
        <v>6.078825647030133E-3</v>
      </c>
      <c r="L23" s="5"/>
      <c r="M23" s="16">
        <v>0</v>
      </c>
      <c r="N23" s="16"/>
      <c r="O23" s="16">
        <v>-8110790862</v>
      </c>
      <c r="P23" s="16"/>
      <c r="Q23" s="16">
        <v>-1448716576</v>
      </c>
      <c r="R23" s="16"/>
      <c r="S23" s="16">
        <v>-9559507438</v>
      </c>
      <c r="T23" s="5"/>
      <c r="U23" s="1">
        <v>-4.590182275099248E-3</v>
      </c>
    </row>
    <row r="24" spans="1:21" ht="21" x14ac:dyDescent="0.55000000000000004">
      <c r="A24" s="15" t="s">
        <v>104</v>
      </c>
      <c r="C24" s="6">
        <v>0</v>
      </c>
      <c r="D24" s="16"/>
      <c r="E24" s="16">
        <v>3777973858</v>
      </c>
      <c r="F24" s="16"/>
      <c r="G24" s="16">
        <v>-229250469</v>
      </c>
      <c r="H24" s="16"/>
      <c r="I24" s="16">
        <v>3548723389</v>
      </c>
      <c r="J24" s="5"/>
      <c r="K24" s="1">
        <v>4.0779291502982878E-3</v>
      </c>
      <c r="L24" s="5"/>
      <c r="M24" s="16">
        <v>0</v>
      </c>
      <c r="N24" s="16"/>
      <c r="O24" s="16">
        <v>-1130532140</v>
      </c>
      <c r="P24" s="16"/>
      <c r="Q24" s="16">
        <v>-837159449</v>
      </c>
      <c r="R24" s="16"/>
      <c r="S24" s="16">
        <v>-1967691589</v>
      </c>
      <c r="T24" s="5"/>
      <c r="U24" s="1">
        <v>-9.4482515059157962E-4</v>
      </c>
    </row>
    <row r="25" spans="1:21" ht="21" x14ac:dyDescent="0.55000000000000004">
      <c r="A25" s="15" t="s">
        <v>116</v>
      </c>
      <c r="C25" s="6">
        <v>0</v>
      </c>
      <c r="D25" s="16"/>
      <c r="E25" s="16">
        <v>-2135884842</v>
      </c>
      <c r="F25" s="16"/>
      <c r="G25" s="16">
        <v>0</v>
      </c>
      <c r="H25" s="16"/>
      <c r="I25" s="16">
        <v>-2135884842</v>
      </c>
      <c r="J25" s="5"/>
      <c r="K25" s="1">
        <v>-2.4544001050829868E-3</v>
      </c>
      <c r="L25" s="5"/>
      <c r="M25" s="16">
        <v>0</v>
      </c>
      <c r="N25" s="16"/>
      <c r="O25" s="16">
        <v>-2135884842</v>
      </c>
      <c r="P25" s="16"/>
      <c r="Q25" s="16">
        <v>0</v>
      </c>
      <c r="R25" s="16"/>
      <c r="S25" s="16">
        <v>-2135884842</v>
      </c>
      <c r="T25" s="5"/>
      <c r="U25" s="1">
        <v>-1.025586392080127E-3</v>
      </c>
    </row>
    <row r="26" spans="1:21" ht="21" x14ac:dyDescent="0.55000000000000004">
      <c r="A26" s="15" t="s">
        <v>113</v>
      </c>
      <c r="C26" s="6">
        <v>0</v>
      </c>
      <c r="D26" s="16"/>
      <c r="E26" s="16">
        <v>-1558756072</v>
      </c>
      <c r="F26" s="16"/>
      <c r="G26" s="16">
        <v>0</v>
      </c>
      <c r="H26" s="16"/>
      <c r="I26" s="16">
        <v>-1558756072</v>
      </c>
      <c r="J26" s="5"/>
      <c r="K26" s="1">
        <v>-1.7912066192356749E-3</v>
      </c>
      <c r="L26" s="5"/>
      <c r="M26" s="16">
        <v>0</v>
      </c>
      <c r="N26" s="16"/>
      <c r="O26" s="16">
        <v>-1558756072</v>
      </c>
      <c r="P26" s="16"/>
      <c r="Q26" s="16">
        <v>0</v>
      </c>
      <c r="R26" s="16"/>
      <c r="S26" s="16">
        <v>-1558756072</v>
      </c>
      <c r="T26" s="5"/>
      <c r="U26" s="1">
        <v>-7.4846685766004925E-4</v>
      </c>
    </row>
    <row r="27" spans="1:21" ht="21" x14ac:dyDescent="0.55000000000000004">
      <c r="A27" s="15" t="s">
        <v>114</v>
      </c>
      <c r="C27" s="6">
        <v>0</v>
      </c>
      <c r="D27" s="16"/>
      <c r="E27" s="16">
        <v>298017375</v>
      </c>
      <c r="F27" s="16"/>
      <c r="G27" s="16">
        <v>0</v>
      </c>
      <c r="H27" s="16"/>
      <c r="I27" s="16">
        <v>298017375</v>
      </c>
      <c r="J27" s="5"/>
      <c r="K27" s="1">
        <v>3.4245941641293591E-4</v>
      </c>
      <c r="L27" s="5"/>
      <c r="M27" s="16">
        <v>0</v>
      </c>
      <c r="N27" s="16"/>
      <c r="O27" s="16">
        <v>298017375</v>
      </c>
      <c r="P27" s="16"/>
      <c r="Q27" s="16">
        <v>0</v>
      </c>
      <c r="R27" s="16"/>
      <c r="S27" s="16">
        <v>298017375</v>
      </c>
      <c r="T27" s="5"/>
      <c r="U27" s="1">
        <v>1.430988030783732E-4</v>
      </c>
    </row>
    <row r="28" spans="1:21" ht="21" x14ac:dyDescent="0.55000000000000004">
      <c r="A28" s="15" t="s">
        <v>119</v>
      </c>
      <c r="C28" s="6">
        <v>0</v>
      </c>
      <c r="D28" s="16"/>
      <c r="E28" s="16">
        <v>3370727810</v>
      </c>
      <c r="F28" s="16"/>
      <c r="G28" s="16">
        <v>532438304</v>
      </c>
      <c r="H28" s="16"/>
      <c r="I28" s="16">
        <v>3903166114</v>
      </c>
      <c r="J28" s="5"/>
      <c r="K28" s="1">
        <v>4.4852283849664363E-3</v>
      </c>
      <c r="L28" s="5"/>
      <c r="M28" s="16">
        <v>0</v>
      </c>
      <c r="N28" s="16"/>
      <c r="O28" s="16">
        <v>3370727810</v>
      </c>
      <c r="P28" s="16"/>
      <c r="Q28" s="16">
        <v>532438304</v>
      </c>
      <c r="R28" s="16"/>
      <c r="S28" s="16">
        <v>3903166114</v>
      </c>
      <c r="T28" s="5"/>
      <c r="U28" s="1">
        <v>1.8741806551697369E-3</v>
      </c>
    </row>
    <row r="29" spans="1:21" ht="21" x14ac:dyDescent="0.55000000000000004">
      <c r="A29" s="15" t="s">
        <v>117</v>
      </c>
      <c r="C29" s="6">
        <v>0</v>
      </c>
      <c r="D29" s="16"/>
      <c r="E29" s="16">
        <v>501067538</v>
      </c>
      <c r="F29" s="16"/>
      <c r="G29" s="16">
        <v>501067574</v>
      </c>
      <c r="H29" s="16"/>
      <c r="I29" s="16">
        <v>1002135112</v>
      </c>
      <c r="J29" s="5"/>
      <c r="K29" s="1">
        <v>1.1515791843426317E-3</v>
      </c>
      <c r="L29" s="5"/>
      <c r="M29" s="16">
        <v>0</v>
      </c>
      <c r="N29" s="16"/>
      <c r="O29" s="16">
        <v>501067538</v>
      </c>
      <c r="P29" s="16"/>
      <c r="Q29" s="16">
        <v>501067574</v>
      </c>
      <c r="R29" s="16"/>
      <c r="S29" s="16">
        <v>1002135112</v>
      </c>
      <c r="T29" s="5"/>
      <c r="U29" s="1">
        <v>4.8119454461341882E-4</v>
      </c>
    </row>
    <row r="30" spans="1:21" ht="21" x14ac:dyDescent="0.55000000000000004">
      <c r="A30" s="15" t="s">
        <v>15</v>
      </c>
      <c r="C30" s="6">
        <v>0</v>
      </c>
      <c r="D30" s="16"/>
      <c r="E30" s="16">
        <v>242199233</v>
      </c>
      <c r="F30" s="16"/>
      <c r="G30" s="16">
        <v>0</v>
      </c>
      <c r="H30" s="16"/>
      <c r="I30" s="16">
        <v>242199233</v>
      </c>
      <c r="J30" s="5"/>
      <c r="K30" s="1">
        <v>2.7831735645896715E-4</v>
      </c>
      <c r="L30" s="5"/>
      <c r="M30" s="16">
        <v>0</v>
      </c>
      <c r="N30" s="16"/>
      <c r="O30" s="16">
        <v>-618321909</v>
      </c>
      <c r="P30" s="16"/>
      <c r="Q30" s="16">
        <v>3336282800</v>
      </c>
      <c r="R30" s="16"/>
      <c r="S30" s="16">
        <v>2717960891</v>
      </c>
      <c r="T30" s="5"/>
      <c r="U30" s="1">
        <v>1.3050814581395758E-3</v>
      </c>
    </row>
    <row r="31" spans="1:21" ht="21" x14ac:dyDescent="0.55000000000000004">
      <c r="A31" s="15" t="s">
        <v>105</v>
      </c>
      <c r="C31" s="6">
        <v>0</v>
      </c>
      <c r="D31" s="16"/>
      <c r="E31" s="16">
        <v>-486304608</v>
      </c>
      <c r="F31" s="16"/>
      <c r="G31" s="16">
        <v>0</v>
      </c>
      <c r="H31" s="16"/>
      <c r="I31" s="16">
        <v>-486304608</v>
      </c>
      <c r="J31" s="5"/>
      <c r="K31" s="1">
        <v>-5.5882510962524106E-4</v>
      </c>
      <c r="L31" s="5"/>
      <c r="M31" s="16">
        <v>0</v>
      </c>
      <c r="N31" s="16"/>
      <c r="O31" s="16">
        <v>-777807648</v>
      </c>
      <c r="P31" s="16"/>
      <c r="Q31" s="16">
        <v>-72972616</v>
      </c>
      <c r="R31" s="16"/>
      <c r="S31" s="16">
        <v>-850780264</v>
      </c>
      <c r="T31" s="5"/>
      <c r="U31" s="1">
        <v>-4.0851858876047871E-4</v>
      </c>
    </row>
    <row r="32" spans="1:21" ht="21" x14ac:dyDescent="0.55000000000000004">
      <c r="A32" s="15" t="s">
        <v>60</v>
      </c>
      <c r="C32" s="6">
        <v>0</v>
      </c>
      <c r="D32" s="16"/>
      <c r="E32" s="16">
        <v>-2343002865</v>
      </c>
      <c r="F32" s="16"/>
      <c r="G32" s="16">
        <v>-3623</v>
      </c>
      <c r="H32" s="16"/>
      <c r="I32" s="16">
        <v>-2343006488</v>
      </c>
      <c r="J32" s="5"/>
      <c r="K32" s="1">
        <v>-2.6924089057968601E-3</v>
      </c>
      <c r="L32" s="5"/>
      <c r="M32" s="16">
        <v>0</v>
      </c>
      <c r="N32" s="16"/>
      <c r="O32" s="16">
        <v>-4804569359</v>
      </c>
      <c r="P32" s="16"/>
      <c r="Q32" s="16">
        <v>-540866075</v>
      </c>
      <c r="R32" s="16"/>
      <c r="S32" s="16">
        <v>-5345435434</v>
      </c>
      <c r="T32" s="5"/>
      <c r="U32" s="1">
        <v>-2.5667141472477044E-3</v>
      </c>
    </row>
    <row r="33" spans="1:21" ht="21" x14ac:dyDescent="0.55000000000000004">
      <c r="A33" s="15" t="s">
        <v>106</v>
      </c>
      <c r="C33" s="6">
        <v>0</v>
      </c>
      <c r="D33" s="16"/>
      <c r="E33" s="16">
        <v>176712969828</v>
      </c>
      <c r="F33" s="16"/>
      <c r="G33" s="16">
        <v>16638293006</v>
      </c>
      <c r="H33" s="16"/>
      <c r="I33" s="16">
        <v>193351262834</v>
      </c>
      <c r="J33" s="5"/>
      <c r="K33" s="1">
        <v>0.2221848999000002</v>
      </c>
      <c r="L33" s="5"/>
      <c r="M33" s="16">
        <v>0</v>
      </c>
      <c r="N33" s="16"/>
      <c r="O33" s="16">
        <v>688415549345</v>
      </c>
      <c r="P33" s="16"/>
      <c r="Q33" s="16">
        <v>42340992351</v>
      </c>
      <c r="R33" s="16"/>
      <c r="S33" s="16">
        <v>730756541696</v>
      </c>
      <c r="T33" s="5"/>
      <c r="U33" s="1">
        <v>0.35088687851971356</v>
      </c>
    </row>
    <row r="34" spans="1:21" ht="21" x14ac:dyDescent="0.55000000000000004">
      <c r="A34" s="15" t="s">
        <v>77</v>
      </c>
      <c r="C34" s="6">
        <v>0</v>
      </c>
      <c r="D34" s="16"/>
      <c r="E34" s="16">
        <v>-2725213334</v>
      </c>
      <c r="F34" s="16"/>
      <c r="G34" s="16">
        <v>24090202723</v>
      </c>
      <c r="H34" s="16"/>
      <c r="I34" s="16">
        <v>21364989389</v>
      </c>
      <c r="J34" s="5"/>
      <c r="K34" s="1">
        <v>2.455105779596075E-2</v>
      </c>
      <c r="L34" s="5"/>
      <c r="M34" s="16">
        <v>0</v>
      </c>
      <c r="N34" s="16"/>
      <c r="O34" s="16">
        <v>26223964206</v>
      </c>
      <c r="P34" s="16"/>
      <c r="Q34" s="16">
        <v>24263653746</v>
      </c>
      <c r="R34" s="16"/>
      <c r="S34" s="16">
        <v>50487617952</v>
      </c>
      <c r="T34" s="5"/>
      <c r="U34" s="1">
        <v>2.4242605650792635E-2</v>
      </c>
    </row>
    <row r="35" spans="1:21" ht="21" x14ac:dyDescent="0.55000000000000004">
      <c r="A35" s="15" t="s">
        <v>84</v>
      </c>
      <c r="C35" s="6">
        <v>0</v>
      </c>
      <c r="D35" s="16"/>
      <c r="E35" s="16">
        <v>376645545</v>
      </c>
      <c r="F35" s="16"/>
      <c r="G35" s="16">
        <v>0</v>
      </c>
      <c r="H35" s="16"/>
      <c r="I35" s="16">
        <v>376645545</v>
      </c>
      <c r="J35" s="5"/>
      <c r="K35" s="1">
        <v>4.328130651282738E-4</v>
      </c>
      <c r="L35" s="5"/>
      <c r="M35" s="16">
        <v>290510204</v>
      </c>
      <c r="N35" s="16"/>
      <c r="O35" s="16">
        <v>520885793</v>
      </c>
      <c r="P35" s="16"/>
      <c r="Q35" s="16">
        <v>810074271</v>
      </c>
      <c r="R35" s="16"/>
      <c r="S35" s="16">
        <v>1621470268</v>
      </c>
      <c r="T35" s="5"/>
      <c r="U35" s="1">
        <v>7.7858029109198425E-4</v>
      </c>
    </row>
    <row r="36" spans="1:21" ht="21" x14ac:dyDescent="0.55000000000000004">
      <c r="A36" s="15" t="s">
        <v>58</v>
      </c>
      <c r="C36" s="6">
        <v>0</v>
      </c>
      <c r="D36" s="16"/>
      <c r="E36" s="16">
        <v>36366878617</v>
      </c>
      <c r="F36" s="16"/>
      <c r="G36" s="16">
        <v>4112291926</v>
      </c>
      <c r="H36" s="16"/>
      <c r="I36" s="16">
        <v>40479170543</v>
      </c>
      <c r="J36" s="5"/>
      <c r="K36" s="1">
        <v>4.6515654065590932E-2</v>
      </c>
      <c r="L36" s="5"/>
      <c r="M36" s="16">
        <v>0</v>
      </c>
      <c r="N36" s="16"/>
      <c r="O36" s="16">
        <v>21222070751</v>
      </c>
      <c r="P36" s="16"/>
      <c r="Q36" s="16">
        <v>-319028164</v>
      </c>
      <c r="R36" s="16"/>
      <c r="S36" s="16">
        <v>20903042587</v>
      </c>
      <c r="T36" s="5"/>
      <c r="U36" s="1">
        <v>1.0036999939671174E-2</v>
      </c>
    </row>
    <row r="37" spans="1:21" ht="21" x14ac:dyDescent="0.55000000000000004">
      <c r="A37" s="15" t="s">
        <v>16</v>
      </c>
      <c r="C37" s="6">
        <v>0</v>
      </c>
      <c r="D37" s="16"/>
      <c r="E37" s="16">
        <v>0</v>
      </c>
      <c r="F37" s="16"/>
      <c r="G37" s="16">
        <v>41561931163</v>
      </c>
      <c r="H37" s="16"/>
      <c r="I37" s="16">
        <v>41561931163</v>
      </c>
      <c r="J37" s="5"/>
      <c r="K37" s="1">
        <v>4.7759882091021021E-2</v>
      </c>
      <c r="L37" s="5"/>
      <c r="M37" s="16">
        <v>0</v>
      </c>
      <c r="N37" s="16"/>
      <c r="O37" s="16">
        <v>0</v>
      </c>
      <c r="P37" s="16"/>
      <c r="Q37" s="16">
        <v>106675374312</v>
      </c>
      <c r="R37" s="16"/>
      <c r="S37" s="16">
        <v>106675374312</v>
      </c>
      <c r="T37" s="5"/>
      <c r="U37" s="1">
        <v>5.1222242937965075E-2</v>
      </c>
    </row>
    <row r="38" spans="1:21" ht="21" x14ac:dyDescent="0.55000000000000004">
      <c r="A38" s="15" t="s">
        <v>57</v>
      </c>
      <c r="C38" s="6">
        <v>0</v>
      </c>
      <c r="D38" s="16"/>
      <c r="E38" s="16">
        <v>-17856384960</v>
      </c>
      <c r="F38" s="16"/>
      <c r="G38" s="16">
        <v>6164770995</v>
      </c>
      <c r="H38" s="16"/>
      <c r="I38" s="16">
        <v>-11691613965</v>
      </c>
      <c r="J38" s="5"/>
      <c r="K38" s="1">
        <v>-1.343513375815498E-2</v>
      </c>
      <c r="L38" s="5"/>
      <c r="M38" s="16">
        <v>0</v>
      </c>
      <c r="N38" s="16"/>
      <c r="O38" s="16">
        <v>6662417896</v>
      </c>
      <c r="P38" s="16"/>
      <c r="Q38" s="16">
        <v>5756978499</v>
      </c>
      <c r="R38" s="16"/>
      <c r="S38" s="16">
        <v>12419396395</v>
      </c>
      <c r="T38" s="5"/>
      <c r="U38" s="1">
        <v>5.963413237501213E-3</v>
      </c>
    </row>
    <row r="39" spans="1:21" ht="21" x14ac:dyDescent="0.55000000000000004">
      <c r="A39" s="15" t="s">
        <v>72</v>
      </c>
      <c r="C39" s="6">
        <v>0</v>
      </c>
      <c r="D39" s="16"/>
      <c r="E39" s="16">
        <v>-9588728681</v>
      </c>
      <c r="F39" s="16"/>
      <c r="G39" s="16">
        <v>0</v>
      </c>
      <c r="H39" s="16"/>
      <c r="I39" s="16">
        <v>-9588728681</v>
      </c>
      <c r="J39" s="5"/>
      <c r="K39" s="1">
        <v>-1.101865429234534E-2</v>
      </c>
      <c r="L39" s="5"/>
      <c r="M39" s="16">
        <v>0</v>
      </c>
      <c r="N39" s="16"/>
      <c r="O39" s="16">
        <v>67522278648</v>
      </c>
      <c r="P39" s="16"/>
      <c r="Q39" s="16">
        <v>26610021892</v>
      </c>
      <c r="R39" s="16"/>
      <c r="S39" s="16">
        <v>94132300540</v>
      </c>
      <c r="T39" s="5"/>
      <c r="U39" s="1">
        <v>4.5199443617298163E-2</v>
      </c>
    </row>
    <row r="40" spans="1:21" ht="21" x14ac:dyDescent="0.55000000000000004">
      <c r="A40" s="15" t="s">
        <v>100</v>
      </c>
      <c r="C40" s="6">
        <v>0</v>
      </c>
      <c r="D40" s="16"/>
      <c r="E40" s="16">
        <v>-680880335</v>
      </c>
      <c r="F40" s="16"/>
      <c r="G40" s="16">
        <v>608071418</v>
      </c>
      <c r="H40" s="16"/>
      <c r="I40" s="16">
        <v>-72808917</v>
      </c>
      <c r="J40" s="5"/>
      <c r="K40" s="1">
        <v>-8.3666595699253741E-5</v>
      </c>
      <c r="L40" s="5"/>
      <c r="M40" s="16">
        <v>0</v>
      </c>
      <c r="N40" s="16"/>
      <c r="O40" s="16">
        <v>525808525</v>
      </c>
      <c r="P40" s="16"/>
      <c r="Q40" s="16">
        <v>608071418</v>
      </c>
      <c r="R40" s="16"/>
      <c r="S40" s="16">
        <v>1133879943</v>
      </c>
      <c r="T40" s="5"/>
      <c r="U40" s="1">
        <v>5.4445437175558648E-4</v>
      </c>
    </row>
    <row r="41" spans="1:21" ht="21" x14ac:dyDescent="0.55000000000000004">
      <c r="A41" s="15" t="s">
        <v>82</v>
      </c>
      <c r="C41" s="6">
        <v>0</v>
      </c>
      <c r="D41" s="16"/>
      <c r="E41" s="16">
        <v>440277171</v>
      </c>
      <c r="F41" s="16"/>
      <c r="G41" s="16">
        <v>0</v>
      </c>
      <c r="H41" s="16"/>
      <c r="I41" s="16">
        <v>440277171</v>
      </c>
      <c r="J41" s="5"/>
      <c r="K41" s="1">
        <v>5.0593380013698322E-4</v>
      </c>
      <c r="L41" s="5"/>
      <c r="M41" s="16">
        <v>1257300000</v>
      </c>
      <c r="N41" s="16"/>
      <c r="O41" s="16">
        <v>3538062656</v>
      </c>
      <c r="P41" s="16"/>
      <c r="Q41" s="16">
        <v>3452847868</v>
      </c>
      <c r="R41" s="16"/>
      <c r="S41" s="16">
        <v>8248210524</v>
      </c>
      <c r="T41" s="5"/>
      <c r="U41" s="1">
        <v>3.9605377153692509E-3</v>
      </c>
    </row>
    <row r="42" spans="1:21" ht="21" x14ac:dyDescent="0.55000000000000004">
      <c r="A42" s="15" t="s">
        <v>90</v>
      </c>
      <c r="C42" s="6">
        <v>0</v>
      </c>
      <c r="D42" s="16"/>
      <c r="E42" s="16">
        <v>615577656</v>
      </c>
      <c r="F42" s="16"/>
      <c r="G42" s="16">
        <v>-2465914337</v>
      </c>
      <c r="H42" s="16"/>
      <c r="I42" s="16">
        <v>-1850336681</v>
      </c>
      <c r="J42" s="5"/>
      <c r="K42" s="1">
        <v>-2.1262693825912292E-3</v>
      </c>
      <c r="L42" s="5"/>
      <c r="M42" s="16">
        <v>0</v>
      </c>
      <c r="N42" s="16"/>
      <c r="O42" s="16">
        <v>-14760719828</v>
      </c>
      <c r="P42" s="16"/>
      <c r="Q42" s="16">
        <v>-3059553558</v>
      </c>
      <c r="R42" s="16"/>
      <c r="S42" s="16">
        <v>-17820273386</v>
      </c>
      <c r="T42" s="5"/>
      <c r="U42" s="1">
        <v>-8.5567487199898623E-3</v>
      </c>
    </row>
    <row r="43" spans="1:21" ht="21" x14ac:dyDescent="0.55000000000000004">
      <c r="A43" s="15" t="s">
        <v>86</v>
      </c>
      <c r="C43" s="6">
        <v>0</v>
      </c>
      <c r="D43" s="16"/>
      <c r="E43" s="16">
        <v>0</v>
      </c>
      <c r="F43" s="16"/>
      <c r="G43" s="16">
        <v>-1333996861</v>
      </c>
      <c r="H43" s="16"/>
      <c r="I43" s="16">
        <v>-1333996861</v>
      </c>
      <c r="J43" s="5"/>
      <c r="K43" s="1">
        <v>-1.5329300397829099E-3</v>
      </c>
      <c r="L43" s="5"/>
      <c r="M43" s="16">
        <v>0</v>
      </c>
      <c r="N43" s="16"/>
      <c r="O43" s="16">
        <v>0</v>
      </c>
      <c r="P43" s="16"/>
      <c r="Q43" s="16">
        <v>-1333996861</v>
      </c>
      <c r="R43" s="16"/>
      <c r="S43" s="16">
        <v>-1333996861</v>
      </c>
      <c r="T43" s="5"/>
      <c r="U43" s="1">
        <v>-6.4054437805650423E-4</v>
      </c>
    </row>
    <row r="44" spans="1:21" ht="21" x14ac:dyDescent="0.55000000000000004">
      <c r="A44" s="15" t="s">
        <v>62</v>
      </c>
      <c r="C44" s="6">
        <v>0</v>
      </c>
      <c r="D44" s="16"/>
      <c r="E44" s="16">
        <v>11552661905</v>
      </c>
      <c r="F44" s="16"/>
      <c r="G44" s="16">
        <v>-5795329471</v>
      </c>
      <c r="H44" s="16"/>
      <c r="I44" s="16">
        <v>5757332434</v>
      </c>
      <c r="J44" s="5"/>
      <c r="K44" s="1">
        <v>6.6158985040483224E-3</v>
      </c>
      <c r="L44" s="5"/>
      <c r="M44" s="16">
        <v>0</v>
      </c>
      <c r="N44" s="16"/>
      <c r="O44" s="16">
        <v>-835150421</v>
      </c>
      <c r="P44" s="16"/>
      <c r="Q44" s="16">
        <v>-6782984390</v>
      </c>
      <c r="R44" s="16"/>
      <c r="S44" s="16">
        <v>-7618134811</v>
      </c>
      <c r="T44" s="5"/>
      <c r="U44" s="1">
        <v>-3.6579946828395118E-3</v>
      </c>
    </row>
    <row r="45" spans="1:21" ht="21" x14ac:dyDescent="0.55000000000000004">
      <c r="A45" s="15" t="s">
        <v>107</v>
      </c>
      <c r="C45" s="6">
        <v>0</v>
      </c>
      <c r="D45" s="16"/>
      <c r="E45" s="16">
        <v>0</v>
      </c>
      <c r="F45" s="16"/>
      <c r="G45" s="16">
        <v>6930167379</v>
      </c>
      <c r="H45" s="16"/>
      <c r="I45" s="16">
        <v>6930167379</v>
      </c>
      <c r="J45" s="5"/>
      <c r="K45" s="1">
        <v>7.9636332487537202E-3</v>
      </c>
      <c r="L45" s="5"/>
      <c r="M45" s="16">
        <v>0</v>
      </c>
      <c r="N45" s="16"/>
      <c r="O45" s="16">
        <v>0</v>
      </c>
      <c r="P45" s="16"/>
      <c r="Q45" s="16">
        <v>6930167379</v>
      </c>
      <c r="R45" s="16"/>
      <c r="S45" s="16">
        <v>6930167379</v>
      </c>
      <c r="T45" s="5"/>
      <c r="U45" s="1">
        <v>3.3276538224245706E-3</v>
      </c>
    </row>
    <row r="46" spans="1:21" ht="21" x14ac:dyDescent="0.55000000000000004">
      <c r="A46" s="15" t="s">
        <v>94</v>
      </c>
      <c r="C46" s="6">
        <v>0</v>
      </c>
      <c r="D46" s="16"/>
      <c r="E46" s="16">
        <v>1849661142</v>
      </c>
      <c r="F46" s="16"/>
      <c r="G46" s="16">
        <v>0</v>
      </c>
      <c r="H46" s="16"/>
      <c r="I46" s="16">
        <v>1849661142</v>
      </c>
      <c r="J46" s="5"/>
      <c r="K46" s="1">
        <v>2.1254931033836688E-3</v>
      </c>
      <c r="L46" s="5"/>
      <c r="M46" s="16">
        <v>0</v>
      </c>
      <c r="N46" s="16"/>
      <c r="O46" s="16">
        <v>3440523251</v>
      </c>
      <c r="P46" s="16"/>
      <c r="Q46" s="16">
        <v>1001264256</v>
      </c>
      <c r="R46" s="16"/>
      <c r="S46" s="16">
        <v>4441787507</v>
      </c>
      <c r="T46" s="5"/>
      <c r="U46" s="1">
        <v>2.1328101282019922E-3</v>
      </c>
    </row>
    <row r="47" spans="1:21" ht="21" x14ac:dyDescent="0.55000000000000004">
      <c r="A47" s="15" t="s">
        <v>120</v>
      </c>
      <c r="C47" s="6">
        <v>2231847134</v>
      </c>
      <c r="D47" s="16"/>
      <c r="E47" s="16">
        <v>-875077542</v>
      </c>
      <c r="F47" s="16"/>
      <c r="G47" s="16">
        <v>-3078491549</v>
      </c>
      <c r="H47" s="16"/>
      <c r="I47" s="16">
        <v>-1721721957</v>
      </c>
      <c r="J47" s="5"/>
      <c r="K47" s="1">
        <v>-1.9784749014031748E-3</v>
      </c>
      <c r="L47" s="5"/>
      <c r="M47" s="16">
        <v>2231847134</v>
      </c>
      <c r="N47" s="16"/>
      <c r="O47" s="16">
        <v>-875077542</v>
      </c>
      <c r="P47" s="16"/>
      <c r="Q47" s="16">
        <v>-3078491549</v>
      </c>
      <c r="R47" s="16"/>
      <c r="S47" s="16">
        <v>-1721721957</v>
      </c>
      <c r="T47" s="5"/>
      <c r="U47" s="1">
        <v>-8.2671807736194687E-4</v>
      </c>
    </row>
    <row r="48" spans="1:21" ht="21" x14ac:dyDescent="0.55000000000000004">
      <c r="A48" s="15" t="s">
        <v>73</v>
      </c>
      <c r="C48" s="16">
        <v>0</v>
      </c>
      <c r="D48" s="16"/>
      <c r="E48" s="16">
        <v>28687450720</v>
      </c>
      <c r="F48" s="16"/>
      <c r="G48" s="16">
        <v>-2519276404</v>
      </c>
      <c r="H48" s="16"/>
      <c r="I48" s="16">
        <v>26168174316</v>
      </c>
      <c r="J48" s="5"/>
      <c r="K48" s="1">
        <v>3.0070520904525579E-2</v>
      </c>
      <c r="L48" s="5"/>
      <c r="M48" s="16">
        <v>0</v>
      </c>
      <c r="N48" s="16"/>
      <c r="O48" s="16">
        <v>-13779817402</v>
      </c>
      <c r="P48" s="16"/>
      <c r="Q48" s="16">
        <v>-7203344002</v>
      </c>
      <c r="R48" s="16"/>
      <c r="S48" s="16">
        <v>-20983161404</v>
      </c>
      <c r="T48" s="5"/>
      <c r="U48" s="1">
        <v>-1.0075470538295684E-2</v>
      </c>
    </row>
    <row r="49" spans="1:21" ht="21" x14ac:dyDescent="0.55000000000000004">
      <c r="A49" s="15" t="s">
        <v>98</v>
      </c>
      <c r="C49" s="16">
        <v>0</v>
      </c>
      <c r="D49" s="16"/>
      <c r="E49" s="16">
        <v>-3599960458</v>
      </c>
      <c r="F49" s="16"/>
      <c r="G49" s="16">
        <v>-196890669</v>
      </c>
      <c r="H49" s="16"/>
      <c r="I49" s="16">
        <v>-3796851127</v>
      </c>
      <c r="J49" s="5"/>
      <c r="K49" s="1">
        <v>-4.3630591040512926E-3</v>
      </c>
      <c r="L49" s="5"/>
      <c r="M49" s="16">
        <v>0</v>
      </c>
      <c r="N49" s="16"/>
      <c r="O49" s="16">
        <v>-3572760316</v>
      </c>
      <c r="P49" s="16"/>
      <c r="Q49" s="16">
        <v>-196890669</v>
      </c>
      <c r="R49" s="16"/>
      <c r="S49" s="16">
        <v>-3769650985</v>
      </c>
      <c r="T49" s="5"/>
      <c r="U49" s="1">
        <v>-1.810070785224219E-3</v>
      </c>
    </row>
    <row r="50" spans="1:21" ht="21" x14ac:dyDescent="0.55000000000000004">
      <c r="A50" s="15" t="s">
        <v>79</v>
      </c>
      <c r="C50" s="6">
        <v>0</v>
      </c>
      <c r="D50" s="16"/>
      <c r="E50" s="16">
        <v>2799244800</v>
      </c>
      <c r="F50" s="16"/>
      <c r="G50" s="16">
        <v>0</v>
      </c>
      <c r="H50" s="16"/>
      <c r="I50" s="16">
        <v>2799244800</v>
      </c>
      <c r="J50" s="16"/>
      <c r="K50" s="1">
        <v>3.2166840628166243E-3</v>
      </c>
      <c r="L50" s="16"/>
      <c r="M50" s="16">
        <v>0</v>
      </c>
      <c r="N50" s="16"/>
      <c r="O50" s="16">
        <v>3128852795</v>
      </c>
      <c r="P50" s="16"/>
      <c r="Q50" s="16">
        <v>3725282873</v>
      </c>
      <c r="R50" s="16"/>
      <c r="S50" s="16">
        <v>6854135668</v>
      </c>
      <c r="T50" s="5"/>
      <c r="U50" s="1">
        <v>3.2911457267469253E-3</v>
      </c>
    </row>
    <row r="51" spans="1:21" ht="21" x14ac:dyDescent="0.55000000000000004">
      <c r="A51" s="15" t="s">
        <v>102</v>
      </c>
      <c r="C51" s="6">
        <v>0</v>
      </c>
      <c r="D51" s="16"/>
      <c r="E51" s="16">
        <v>-39237013393</v>
      </c>
      <c r="F51" s="16"/>
      <c r="G51" s="16">
        <v>24516137901</v>
      </c>
      <c r="H51" s="16"/>
      <c r="I51" s="16">
        <v>-14720875492</v>
      </c>
      <c r="J51" s="16"/>
      <c r="K51" s="1">
        <v>-1.6916135947032656E-2</v>
      </c>
      <c r="L51" s="16"/>
      <c r="M51" s="16">
        <v>0</v>
      </c>
      <c r="N51" s="16"/>
      <c r="O51" s="16">
        <v>82492227415</v>
      </c>
      <c r="P51" s="16"/>
      <c r="Q51" s="16">
        <v>27075764149</v>
      </c>
      <c r="R51" s="16"/>
      <c r="S51" s="16">
        <v>109567991564</v>
      </c>
      <c r="T51" s="5"/>
      <c r="U51" s="1">
        <v>5.2611189023826853E-2</v>
      </c>
    </row>
    <row r="52" spans="1:21" ht="21" x14ac:dyDescent="0.55000000000000004">
      <c r="A52" s="15" t="s">
        <v>108</v>
      </c>
      <c r="C52" s="6">
        <v>0</v>
      </c>
      <c r="D52" s="16"/>
      <c r="E52" s="16">
        <v>0</v>
      </c>
      <c r="F52" s="16"/>
      <c r="G52" s="16">
        <v>-7251644204</v>
      </c>
      <c r="H52" s="16"/>
      <c r="I52" s="16">
        <v>-7251644204</v>
      </c>
      <c r="J52" s="16"/>
      <c r="K52" s="1">
        <v>-8.3330505214204015E-3</v>
      </c>
      <c r="L52" s="16"/>
      <c r="M52" s="16">
        <v>0</v>
      </c>
      <c r="N52" s="16"/>
      <c r="O52" s="16">
        <v>0</v>
      </c>
      <c r="P52" s="16"/>
      <c r="Q52" s="16">
        <v>-7627135792</v>
      </c>
      <c r="R52" s="16"/>
      <c r="S52" s="16">
        <v>-7627135792</v>
      </c>
      <c r="T52" s="5"/>
      <c r="U52" s="1">
        <v>-3.6623166778494711E-3</v>
      </c>
    </row>
    <row r="53" spans="1:21" s="15" customFormat="1" ht="21" x14ac:dyDescent="0.55000000000000004">
      <c r="A53" s="15" t="s">
        <v>70</v>
      </c>
      <c r="C53" s="6">
        <v>0</v>
      </c>
      <c r="E53" s="16">
        <v>37211392008</v>
      </c>
      <c r="F53" s="16"/>
      <c r="G53" s="16">
        <v>0</v>
      </c>
      <c r="H53" s="16"/>
      <c r="I53" s="16">
        <v>37211392008</v>
      </c>
      <c r="J53" s="16"/>
      <c r="K53" s="1">
        <v>4.2760565859533084E-2</v>
      </c>
      <c r="L53" s="16"/>
      <c r="M53" s="16">
        <v>0</v>
      </c>
      <c r="N53" s="16"/>
      <c r="O53" s="16">
        <v>47593572633</v>
      </c>
      <c r="P53" s="16"/>
      <c r="Q53" s="16">
        <v>-1530015231</v>
      </c>
      <c r="R53" s="16"/>
      <c r="S53" s="16">
        <v>46063557402</v>
      </c>
      <c r="T53" s="5"/>
      <c r="U53" s="1">
        <v>2.2118307463644151E-2</v>
      </c>
    </row>
    <row r="54" spans="1:21" ht="21" x14ac:dyDescent="0.55000000000000004">
      <c r="A54" s="15" t="s">
        <v>78</v>
      </c>
      <c r="C54" s="6">
        <v>0</v>
      </c>
      <c r="D54" s="16"/>
      <c r="E54" s="16">
        <v>385192835</v>
      </c>
      <c r="F54" s="16"/>
      <c r="G54" s="16">
        <v>0</v>
      </c>
      <c r="H54" s="16"/>
      <c r="I54" s="16">
        <v>385192835</v>
      </c>
      <c r="J54" s="16"/>
      <c r="K54" s="1">
        <v>4.4263497549612438E-4</v>
      </c>
      <c r="L54" s="16"/>
      <c r="M54" s="16">
        <v>0</v>
      </c>
      <c r="N54" s="16"/>
      <c r="O54" s="16">
        <v>582033725</v>
      </c>
      <c r="P54" s="16"/>
      <c r="Q54" s="16">
        <v>760965355</v>
      </c>
      <c r="R54" s="16"/>
      <c r="S54" s="16">
        <v>1342999080</v>
      </c>
      <c r="T54" s="5"/>
      <c r="U54" s="1">
        <v>6.4486696751609319E-4</v>
      </c>
    </row>
    <row r="55" spans="1:21" ht="21" x14ac:dyDescent="0.55000000000000004">
      <c r="A55" s="15" t="s">
        <v>61</v>
      </c>
      <c r="C55" s="6">
        <v>0</v>
      </c>
      <c r="D55" s="16"/>
      <c r="E55" s="16">
        <v>257934143519</v>
      </c>
      <c r="F55" s="16"/>
      <c r="G55" s="16">
        <v>-1448</v>
      </c>
      <c r="H55" s="16"/>
      <c r="I55" s="16">
        <v>257934142071</v>
      </c>
      <c r="J55" s="16"/>
      <c r="K55" s="1">
        <v>0.29639874442423353</v>
      </c>
      <c r="L55" s="16"/>
      <c r="M55" s="16">
        <v>0</v>
      </c>
      <c r="N55" s="16"/>
      <c r="O55" s="16">
        <v>454508066976</v>
      </c>
      <c r="P55" s="16"/>
      <c r="Q55" s="16">
        <v>3450753768</v>
      </c>
      <c r="R55" s="16"/>
      <c r="S55" s="16">
        <v>457958820744</v>
      </c>
      <c r="T55" s="5"/>
      <c r="U55" s="1">
        <v>0.21989777981115921</v>
      </c>
    </row>
    <row r="56" spans="1:21" ht="21" x14ac:dyDescent="0.55000000000000004">
      <c r="A56" s="15" t="s">
        <v>80</v>
      </c>
      <c r="C56" s="6">
        <v>0</v>
      </c>
      <c r="D56" s="16"/>
      <c r="E56" s="16">
        <v>0</v>
      </c>
      <c r="F56" s="16"/>
      <c r="G56" s="16">
        <v>0</v>
      </c>
      <c r="H56" s="16"/>
      <c r="I56" s="16">
        <v>0</v>
      </c>
      <c r="J56" s="16"/>
      <c r="K56" s="1">
        <v>0</v>
      </c>
      <c r="L56" s="16"/>
      <c r="M56" s="16">
        <v>0</v>
      </c>
      <c r="N56" s="16"/>
      <c r="O56" s="16">
        <v>0</v>
      </c>
      <c r="P56" s="16"/>
      <c r="Q56" s="16">
        <v>2792580010</v>
      </c>
      <c r="R56" s="16"/>
      <c r="S56" s="16">
        <v>2792580010</v>
      </c>
      <c r="T56" s="5"/>
      <c r="U56" s="1">
        <v>1.3409112704639836E-3</v>
      </c>
    </row>
    <row r="57" spans="1:21" ht="21" x14ac:dyDescent="0.55000000000000004">
      <c r="A57" s="15" t="s">
        <v>76</v>
      </c>
      <c r="C57" s="6">
        <v>0</v>
      </c>
      <c r="D57" s="16"/>
      <c r="E57" s="16">
        <v>0</v>
      </c>
      <c r="F57" s="16"/>
      <c r="G57" s="16">
        <v>0</v>
      </c>
      <c r="H57" s="16"/>
      <c r="I57" s="16">
        <v>0</v>
      </c>
      <c r="J57" s="16"/>
      <c r="K57" s="1">
        <v>0</v>
      </c>
      <c r="L57" s="16"/>
      <c r="M57" s="16">
        <v>0</v>
      </c>
      <c r="N57" s="16"/>
      <c r="O57" s="16">
        <v>0</v>
      </c>
      <c r="P57" s="16"/>
      <c r="Q57" s="16">
        <v>6146988766</v>
      </c>
      <c r="R57" s="16"/>
      <c r="S57" s="16">
        <v>6146988766</v>
      </c>
      <c r="T57" s="5"/>
      <c r="U57" s="1">
        <v>2.951595473085441E-3</v>
      </c>
    </row>
    <row r="58" spans="1:21" ht="21" x14ac:dyDescent="0.55000000000000004">
      <c r="A58" s="15" t="s">
        <v>66</v>
      </c>
      <c r="C58" s="6">
        <v>0</v>
      </c>
      <c r="D58" s="16"/>
      <c r="E58" s="16">
        <v>38428265753</v>
      </c>
      <c r="F58" s="16"/>
      <c r="G58" s="16">
        <v>4989791298</v>
      </c>
      <c r="H58" s="16"/>
      <c r="I58" s="16">
        <v>43418057051</v>
      </c>
      <c r="J58" s="16"/>
      <c r="K58" s="1">
        <v>4.9892803999998382E-2</v>
      </c>
      <c r="L58" s="16"/>
      <c r="M58" s="16">
        <v>0</v>
      </c>
      <c r="N58" s="16"/>
      <c r="O58" s="16">
        <v>64491257317</v>
      </c>
      <c r="P58" s="16"/>
      <c r="Q58" s="16">
        <v>1281373407</v>
      </c>
      <c r="R58" s="16"/>
      <c r="S58" s="16">
        <v>65772630724</v>
      </c>
      <c r="T58" s="5"/>
      <c r="U58" s="1">
        <v>3.1581999982115923E-2</v>
      </c>
    </row>
    <row r="59" spans="1:21" ht="21" x14ac:dyDescent="0.55000000000000004">
      <c r="A59" s="15" t="s">
        <v>122</v>
      </c>
      <c r="C59" s="6">
        <v>0</v>
      </c>
      <c r="D59" s="16"/>
      <c r="E59" s="16">
        <v>0</v>
      </c>
      <c r="F59" s="16"/>
      <c r="G59" s="16">
        <v>-3467489</v>
      </c>
      <c r="H59" s="16"/>
      <c r="I59" s="16">
        <v>-3467489</v>
      </c>
      <c r="J59" s="16"/>
      <c r="K59" s="1">
        <v>-3.9845806284223353E-6</v>
      </c>
      <c r="L59" s="16"/>
      <c r="M59" s="16">
        <v>0</v>
      </c>
      <c r="N59" s="16"/>
      <c r="O59" s="16">
        <v>0</v>
      </c>
      <c r="P59" s="16"/>
      <c r="Q59" s="16">
        <v>-3467489</v>
      </c>
      <c r="R59" s="16"/>
      <c r="S59" s="16">
        <v>-3467489</v>
      </c>
      <c r="T59" s="5"/>
      <c r="U59" s="1">
        <v>-1.6649818675418681E-6</v>
      </c>
    </row>
    <row r="60" spans="1:21" ht="21" x14ac:dyDescent="0.45">
      <c r="A60" s="3" t="s">
        <v>123</v>
      </c>
      <c r="C60" s="6">
        <v>0</v>
      </c>
      <c r="D60" s="16"/>
      <c r="E60" s="16">
        <v>1001346598</v>
      </c>
      <c r="F60" s="16"/>
      <c r="G60" s="16">
        <v>0</v>
      </c>
      <c r="H60" s="16"/>
      <c r="I60" s="16">
        <v>1001346598</v>
      </c>
      <c r="J60" s="16"/>
      <c r="K60" s="1">
        <v>1.15067308266224E-3</v>
      </c>
      <c r="L60" s="16"/>
      <c r="M60" s="16">
        <v>0</v>
      </c>
      <c r="N60" s="16"/>
      <c r="O60" s="16">
        <v>1001346598</v>
      </c>
      <c r="P60" s="16"/>
      <c r="Q60" s="16">
        <v>0</v>
      </c>
      <c r="R60" s="16"/>
      <c r="S60" s="16">
        <v>1001346598</v>
      </c>
      <c r="T60" s="5"/>
      <c r="U60" s="1">
        <v>4.8081592437488225E-4</v>
      </c>
    </row>
    <row r="61" spans="1:21" ht="21" x14ac:dyDescent="0.45">
      <c r="A61" s="3" t="s">
        <v>124</v>
      </c>
      <c r="C61" s="6">
        <v>0</v>
      </c>
      <c r="D61" s="16"/>
      <c r="E61" s="16">
        <v>615309400</v>
      </c>
      <c r="F61" s="16"/>
      <c r="G61" s="16">
        <v>0</v>
      </c>
      <c r="H61" s="16"/>
      <c r="I61" s="16">
        <v>615309400</v>
      </c>
      <c r="J61" s="16"/>
      <c r="K61" s="1">
        <v>7.070678279660498E-4</v>
      </c>
      <c r="L61" s="16"/>
      <c r="M61" s="16">
        <v>0</v>
      </c>
      <c r="N61" s="16"/>
      <c r="O61" s="16">
        <v>615309400</v>
      </c>
      <c r="P61" s="16"/>
      <c r="Q61" s="16">
        <v>0</v>
      </c>
      <c r="R61" s="16"/>
      <c r="S61" s="16">
        <v>615309400</v>
      </c>
      <c r="T61" s="5"/>
      <c r="U61" s="1">
        <v>2.9545270192005407E-4</v>
      </c>
    </row>
    <row r="62" spans="1:21" ht="21.75" thickBot="1" x14ac:dyDescent="0.5">
      <c r="A62" s="3" t="s">
        <v>125</v>
      </c>
      <c r="C62" s="6">
        <v>0</v>
      </c>
      <c r="D62" s="16"/>
      <c r="E62" s="16">
        <v>355514317</v>
      </c>
      <c r="F62" s="16"/>
      <c r="G62" s="16">
        <v>0</v>
      </c>
      <c r="H62" s="16"/>
      <c r="I62" s="16">
        <v>355514317</v>
      </c>
      <c r="J62" s="16"/>
      <c r="K62" s="1">
        <v>4.0853062854561252E-4</v>
      </c>
      <c r="L62" s="16"/>
      <c r="M62" s="16">
        <v>0</v>
      </c>
      <c r="N62" s="16"/>
      <c r="O62" s="16">
        <v>355514317</v>
      </c>
      <c r="P62" s="16"/>
      <c r="Q62" s="16">
        <v>0</v>
      </c>
      <c r="R62" s="16"/>
      <c r="S62" s="16">
        <v>355514317</v>
      </c>
      <c r="T62" s="5"/>
      <c r="U62" s="1">
        <v>1.7070707115625505E-4</v>
      </c>
    </row>
    <row r="63" spans="1:21" ht="21.75" thickBot="1" x14ac:dyDescent="0.5">
      <c r="C63" s="12">
        <v>3462569145</v>
      </c>
      <c r="D63" s="4"/>
      <c r="E63" s="47">
        <v>537584003037</v>
      </c>
      <c r="F63" s="9"/>
      <c r="G63" s="47">
        <v>329180265560</v>
      </c>
      <c r="H63" s="9"/>
      <c r="I63" s="47">
        <v>870226837742</v>
      </c>
      <c r="J63" s="4"/>
      <c r="K63" s="18">
        <v>1</v>
      </c>
      <c r="L63" s="4"/>
      <c r="M63" s="12">
        <v>8417629789</v>
      </c>
      <c r="N63" s="9"/>
      <c r="O63" s="47">
        <v>1605502804514</v>
      </c>
      <c r="P63" s="9"/>
      <c r="Q63" s="47">
        <v>468678221933</v>
      </c>
      <c r="R63" s="9"/>
      <c r="S63" s="47">
        <v>2082598656236</v>
      </c>
      <c r="T63" s="4"/>
      <c r="U63" s="18">
        <v>1.0000000000000002</v>
      </c>
    </row>
    <row r="64" spans="1:21" ht="19.5" thickTop="1" x14ac:dyDescent="0.45">
      <c r="C64" s="55"/>
      <c r="E64" s="56"/>
      <c r="G64" s="55"/>
      <c r="M64" s="55"/>
      <c r="O64" s="56"/>
      <c r="Q64" s="56"/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A33" sqref="A33"/>
    </sheetView>
  </sheetViews>
  <sheetFormatPr defaultRowHeight="18.75" x14ac:dyDescent="0.45"/>
  <cols>
    <col min="1" max="1" width="17.125" style="17" bestFit="1" customWidth="1"/>
    <col min="2" max="2" width="0.875" style="17" customWidth="1"/>
    <col min="3" max="3" width="32.125" style="17" bestFit="1" customWidth="1"/>
    <col min="4" max="4" width="0.875" style="17" customWidth="1"/>
    <col min="5" max="5" width="27.875" style="17" bestFit="1" customWidth="1"/>
    <col min="6" max="6" width="0.875" style="17" customWidth="1"/>
    <col min="7" max="7" width="32.125" style="17" bestFit="1" customWidth="1"/>
    <col min="8" max="8" width="0.875" style="17" customWidth="1"/>
    <col min="9" max="9" width="27.875" style="17" bestFit="1" customWidth="1"/>
    <col min="10" max="10" width="0.875" style="17" customWidth="1"/>
    <col min="11" max="11" width="8" style="17" customWidth="1"/>
    <col min="12" max="16384" width="9" style="17"/>
  </cols>
  <sheetData>
    <row r="2" spans="1:9" ht="26.25" x14ac:dyDescent="0.45">
      <c r="A2" s="64" t="str">
        <f>+سهام!A2</f>
        <v>صندوق سرمایه‌گذاری بخشی صنایع مفید - خودران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</row>
    <row r="3" spans="1:9" ht="26.25" x14ac:dyDescent="0.45">
      <c r="A3" s="64" t="s">
        <v>28</v>
      </c>
      <c r="B3" s="64" t="s">
        <v>28</v>
      </c>
      <c r="C3" s="64" t="s">
        <v>28</v>
      </c>
      <c r="D3" s="64" t="s">
        <v>28</v>
      </c>
      <c r="E3" s="64" t="s">
        <v>28</v>
      </c>
      <c r="F3" s="64" t="s">
        <v>28</v>
      </c>
      <c r="G3" s="64" t="s">
        <v>28</v>
      </c>
      <c r="H3" s="64" t="s">
        <v>28</v>
      </c>
      <c r="I3" s="64" t="s">
        <v>28</v>
      </c>
    </row>
    <row r="4" spans="1:9" ht="26.25" x14ac:dyDescent="0.45">
      <c r="A4" s="64" t="str">
        <f>+سهام!A4</f>
        <v>برای ماه منتهی به 1404/02/31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  <c r="H4" s="64" t="s">
        <v>2</v>
      </c>
      <c r="I4" s="64" t="s">
        <v>2</v>
      </c>
    </row>
    <row r="6" spans="1:9" ht="27" thickBot="1" x14ac:dyDescent="0.5">
      <c r="A6" s="65" t="s">
        <v>50</v>
      </c>
      <c r="B6" s="65" t="s">
        <v>50</v>
      </c>
      <c r="C6" s="65" t="s">
        <v>30</v>
      </c>
      <c r="D6" s="65" t="s">
        <v>30</v>
      </c>
      <c r="E6" s="65" t="s">
        <v>30</v>
      </c>
      <c r="G6" s="65" t="s">
        <v>31</v>
      </c>
      <c r="H6" s="65" t="s">
        <v>31</v>
      </c>
      <c r="I6" s="65" t="s">
        <v>31</v>
      </c>
    </row>
    <row r="7" spans="1:9" ht="27" thickBot="1" x14ac:dyDescent="0.5">
      <c r="A7" s="50" t="s">
        <v>51</v>
      </c>
      <c r="C7" s="50" t="s">
        <v>52</v>
      </c>
      <c r="E7" s="50" t="s">
        <v>53</v>
      </c>
      <c r="G7" s="50" t="s">
        <v>52</v>
      </c>
      <c r="I7" s="50" t="s">
        <v>53</v>
      </c>
    </row>
    <row r="8" spans="1:9" ht="21" x14ac:dyDescent="0.55000000000000004">
      <c r="A8" s="15" t="s">
        <v>26</v>
      </c>
      <c r="C8" s="6">
        <f>+'سود سپرده بانکی'!G8</f>
        <v>1733341868</v>
      </c>
      <c r="D8" s="5"/>
      <c r="E8" s="38">
        <f>+C8/$C$10</f>
        <v>1</v>
      </c>
      <c r="F8" s="5"/>
      <c r="G8" s="6">
        <f>+'سود سپرده بانکی'!M8</f>
        <v>5879257856</v>
      </c>
      <c r="H8" s="5"/>
      <c r="I8" s="38">
        <f>+G8/$G$10</f>
        <v>0.99999853417088036</v>
      </c>
    </row>
    <row r="9" spans="1:9" ht="21.75" thickBot="1" x14ac:dyDescent="0.6">
      <c r="A9" s="15" t="s">
        <v>27</v>
      </c>
      <c r="C9" s="6">
        <f>+'سود سپرده بانکی'!G9</f>
        <v>0</v>
      </c>
      <c r="D9" s="5"/>
      <c r="E9" s="39">
        <f>+C9/$C$10</f>
        <v>0</v>
      </c>
      <c r="F9" s="5"/>
      <c r="G9" s="6">
        <f>+'سود سپرده بانکی'!M9</f>
        <v>8618</v>
      </c>
      <c r="H9" s="5"/>
      <c r="I9" s="39">
        <f>+G9/$G$10</f>
        <v>1.4658291196889199E-6</v>
      </c>
    </row>
    <row r="10" spans="1:9" ht="21.75" thickBot="1" x14ac:dyDescent="0.5">
      <c r="A10" s="17" t="s">
        <v>18</v>
      </c>
      <c r="C10" s="12">
        <f>SUM(C8:C9)</f>
        <v>1733341868</v>
      </c>
      <c r="D10" s="4"/>
      <c r="E10" s="40">
        <f>SUM(E8:E9)</f>
        <v>1</v>
      </c>
      <c r="F10" s="4"/>
      <c r="G10" s="12">
        <f>SUM(G8:G9)</f>
        <v>5879266474</v>
      </c>
      <c r="H10" s="4"/>
      <c r="I10" s="40">
        <f>SUM(I8:I9)</f>
        <v>1</v>
      </c>
    </row>
    <row r="11" spans="1:9" ht="19.5" thickTop="1" x14ac:dyDescent="0.45"/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BA22-A036-4412-915D-FA0E3CF9F0D6}">
  <dimension ref="A2:E10"/>
  <sheetViews>
    <sheetView rightToLeft="1" workbookViewId="0">
      <selection activeCell="A33" sqref="A33"/>
    </sheetView>
  </sheetViews>
  <sheetFormatPr defaultRowHeight="18.75" x14ac:dyDescent="0.2"/>
  <cols>
    <col min="1" max="1" width="15" style="5" customWidth="1"/>
    <col min="2" max="2" width="0.875" style="5" customWidth="1"/>
    <col min="3" max="3" width="25.125" style="5" customWidth="1"/>
    <col min="4" max="4" width="0.875" style="5" customWidth="1"/>
    <col min="5" max="5" width="28.875" style="5" bestFit="1" customWidth="1"/>
    <col min="6" max="6" width="0.875" style="5" customWidth="1"/>
    <col min="7" max="7" width="8" style="5" customWidth="1"/>
    <col min="8" max="16384" width="9" style="5"/>
  </cols>
  <sheetData>
    <row r="2" spans="1:5" ht="26.25" x14ac:dyDescent="0.2">
      <c r="A2" s="64" t="str">
        <f>+سهام!A2</f>
        <v>صندوق سرمایه‌گذاری بخشی صنایع مفید - خودران</v>
      </c>
      <c r="B2" s="64" t="s">
        <v>0</v>
      </c>
      <c r="C2" s="64" t="s">
        <v>0</v>
      </c>
      <c r="D2" s="64" t="s">
        <v>0</v>
      </c>
      <c r="E2" s="64" t="s">
        <v>0</v>
      </c>
    </row>
    <row r="3" spans="1:5" ht="26.25" x14ac:dyDescent="0.2">
      <c r="A3" s="64" t="s">
        <v>28</v>
      </c>
      <c r="B3" s="64" t="s">
        <v>28</v>
      </c>
      <c r="C3" s="64" t="s">
        <v>28</v>
      </c>
      <c r="D3" s="64" t="s">
        <v>28</v>
      </c>
      <c r="E3" s="64" t="s">
        <v>28</v>
      </c>
    </row>
    <row r="4" spans="1:5" ht="26.25" x14ac:dyDescent="0.2">
      <c r="A4" s="64" t="str">
        <f>+سهام!A4</f>
        <v>برای ماه منتهی به 1404/02/31</v>
      </c>
      <c r="B4" s="64" t="s">
        <v>2</v>
      </c>
      <c r="C4" s="64" t="s">
        <v>2</v>
      </c>
      <c r="D4" s="64" t="s">
        <v>2</v>
      </c>
      <c r="E4" s="64" t="s">
        <v>2</v>
      </c>
    </row>
    <row r="6" spans="1:5" ht="27" thickBot="1" x14ac:dyDescent="0.25">
      <c r="A6" s="65" t="s">
        <v>54</v>
      </c>
      <c r="C6" s="50" t="s">
        <v>30</v>
      </c>
      <c r="E6" s="50" t="s">
        <v>31</v>
      </c>
    </row>
    <row r="7" spans="1:5" ht="27" thickBot="1" x14ac:dyDescent="0.25">
      <c r="A7" s="65" t="s">
        <v>54</v>
      </c>
      <c r="C7" s="50" t="s">
        <v>22</v>
      </c>
      <c r="E7" s="50" t="s">
        <v>22</v>
      </c>
    </row>
    <row r="8" spans="1:5" ht="24.75" thickBot="1" x14ac:dyDescent="0.25">
      <c r="A8" s="34" t="s">
        <v>54</v>
      </c>
      <c r="B8" s="35"/>
      <c r="C8" s="36">
        <v>0</v>
      </c>
      <c r="D8" s="35"/>
      <c r="E8" s="36">
        <v>86351112</v>
      </c>
    </row>
    <row r="9" spans="1:5" ht="24.75" thickBot="1" x14ac:dyDescent="0.25">
      <c r="A9" s="35" t="s">
        <v>18</v>
      </c>
      <c r="B9" s="35"/>
      <c r="C9" s="37">
        <f>SUM(C8:C8)</f>
        <v>0</v>
      </c>
      <c r="D9" s="35"/>
      <c r="E9" s="37">
        <f>SUM(E8:E8)</f>
        <v>86351112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17"/>
  <sheetViews>
    <sheetView rightToLeft="1" zoomScaleNormal="100" workbookViewId="0">
      <selection activeCell="A33" sqref="A33"/>
    </sheetView>
  </sheetViews>
  <sheetFormatPr defaultRowHeight="18.75" x14ac:dyDescent="0.2"/>
  <cols>
    <col min="1" max="1" width="29.25" style="5" bestFit="1" customWidth="1"/>
    <col min="2" max="2" width="0.875" style="5" customWidth="1"/>
    <col min="3" max="3" width="17.5" style="5" customWidth="1"/>
    <col min="4" max="4" width="0.875" style="5" customWidth="1"/>
    <col min="5" max="5" width="30.625" style="5" customWidth="1"/>
    <col min="6" max="6" width="0.875" style="5" customWidth="1"/>
    <col min="7" max="7" width="21" style="5" customWidth="1"/>
    <col min="8" max="8" width="0.875" style="5" customWidth="1"/>
    <col min="9" max="9" width="20.125" style="5" customWidth="1"/>
    <col min="10" max="10" width="0.875" style="5" customWidth="1"/>
    <col min="11" max="11" width="17.5" style="5" customWidth="1"/>
    <col min="12" max="12" width="0.875" style="5" customWidth="1"/>
    <col min="13" max="13" width="21" style="5" customWidth="1"/>
    <col min="14" max="14" width="0.875" style="5" customWidth="1"/>
    <col min="15" max="15" width="20.125" style="5" customWidth="1"/>
    <col min="16" max="16" width="0.875" style="5" customWidth="1"/>
    <col min="17" max="17" width="17.5" style="5" customWidth="1"/>
    <col min="18" max="18" width="0.875" style="5" customWidth="1"/>
    <col min="19" max="19" width="21" style="5" customWidth="1"/>
    <col min="20" max="20" width="0.875" style="5" customWidth="1"/>
    <col min="21" max="21" width="9" style="5"/>
    <col min="22" max="22" width="13.75" style="5" bestFit="1" customWidth="1"/>
    <col min="23" max="16384" width="9" style="5"/>
  </cols>
  <sheetData>
    <row r="2" spans="1:19" ht="26.25" x14ac:dyDescent="0.2">
      <c r="A2" s="64" t="str">
        <f>+سهام!A2</f>
        <v>صندوق سرمایه‌گذاری بخشی صنایع مفید - خودران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  <c r="L2" s="64" t="s">
        <v>0</v>
      </c>
      <c r="M2" s="64" t="s">
        <v>0</v>
      </c>
      <c r="N2" s="64" t="s">
        <v>0</v>
      </c>
      <c r="O2" s="64" t="s">
        <v>0</v>
      </c>
      <c r="P2" s="64" t="s">
        <v>0</v>
      </c>
      <c r="Q2" s="64" t="s">
        <v>0</v>
      </c>
      <c r="R2" s="64" t="s">
        <v>0</v>
      </c>
      <c r="S2" s="64" t="s">
        <v>0</v>
      </c>
    </row>
    <row r="3" spans="1:19" ht="26.25" x14ac:dyDescent="0.2">
      <c r="A3" s="64" t="s">
        <v>28</v>
      </c>
      <c r="B3" s="64" t="s">
        <v>28</v>
      </c>
      <c r="C3" s="64" t="s">
        <v>28</v>
      </c>
      <c r="D3" s="64" t="s">
        <v>28</v>
      </c>
      <c r="E3" s="64" t="s">
        <v>28</v>
      </c>
      <c r="F3" s="64" t="s">
        <v>28</v>
      </c>
      <c r="G3" s="64" t="s">
        <v>28</v>
      </c>
      <c r="H3" s="64" t="s">
        <v>28</v>
      </c>
      <c r="I3" s="64" t="s">
        <v>28</v>
      </c>
      <c r="J3" s="64" t="s">
        <v>28</v>
      </c>
      <c r="K3" s="64" t="s">
        <v>28</v>
      </c>
      <c r="L3" s="64" t="s">
        <v>28</v>
      </c>
      <c r="M3" s="64" t="s">
        <v>28</v>
      </c>
      <c r="N3" s="64" t="s">
        <v>28</v>
      </c>
      <c r="O3" s="64" t="s">
        <v>28</v>
      </c>
      <c r="P3" s="64" t="s">
        <v>28</v>
      </c>
      <c r="Q3" s="64" t="s">
        <v>28</v>
      </c>
      <c r="R3" s="64" t="s">
        <v>28</v>
      </c>
      <c r="S3" s="64" t="s">
        <v>28</v>
      </c>
    </row>
    <row r="4" spans="1:19" ht="26.25" x14ac:dyDescent="0.2">
      <c r="A4" s="64" t="str">
        <f>+سهام!A4</f>
        <v>برای ماه منتهی به 1404/02/31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  <c r="H4" s="64" t="s">
        <v>2</v>
      </c>
      <c r="I4" s="64" t="s">
        <v>2</v>
      </c>
      <c r="J4" s="64" t="s">
        <v>2</v>
      </c>
      <c r="K4" s="64" t="s">
        <v>2</v>
      </c>
      <c r="L4" s="64" t="s">
        <v>2</v>
      </c>
      <c r="M4" s="64" t="s">
        <v>2</v>
      </c>
      <c r="N4" s="64" t="s">
        <v>2</v>
      </c>
      <c r="O4" s="64" t="s">
        <v>2</v>
      </c>
      <c r="P4" s="64" t="s">
        <v>2</v>
      </c>
      <c r="Q4" s="64" t="s">
        <v>2</v>
      </c>
      <c r="R4" s="64" t="s">
        <v>2</v>
      </c>
      <c r="S4" s="64" t="s">
        <v>2</v>
      </c>
    </row>
    <row r="6" spans="1:19" ht="27" thickBot="1" x14ac:dyDescent="0.25">
      <c r="A6" s="65" t="s">
        <v>3</v>
      </c>
      <c r="C6" s="65" t="s">
        <v>36</v>
      </c>
      <c r="D6" s="65" t="s">
        <v>36</v>
      </c>
      <c r="E6" s="65" t="s">
        <v>36</v>
      </c>
      <c r="F6" s="65" t="s">
        <v>36</v>
      </c>
      <c r="G6" s="65" t="s">
        <v>36</v>
      </c>
      <c r="I6" s="65" t="s">
        <v>30</v>
      </c>
      <c r="J6" s="65" t="s">
        <v>30</v>
      </c>
      <c r="K6" s="65" t="s">
        <v>30</v>
      </c>
      <c r="L6" s="65" t="s">
        <v>30</v>
      </c>
      <c r="M6" s="65" t="s">
        <v>30</v>
      </c>
      <c r="O6" s="65" t="s">
        <v>31</v>
      </c>
      <c r="P6" s="65" t="s">
        <v>31</v>
      </c>
      <c r="Q6" s="65" t="s">
        <v>31</v>
      </c>
      <c r="R6" s="65" t="s">
        <v>31</v>
      </c>
      <c r="S6" s="65" t="s">
        <v>31</v>
      </c>
    </row>
    <row r="7" spans="1:19" ht="27" thickBot="1" x14ac:dyDescent="0.25">
      <c r="A7" s="65" t="s">
        <v>3</v>
      </c>
      <c r="C7" s="50" t="s">
        <v>37</v>
      </c>
      <c r="E7" s="50" t="s">
        <v>38</v>
      </c>
      <c r="G7" s="50" t="s">
        <v>39</v>
      </c>
      <c r="I7" s="50" t="s">
        <v>40</v>
      </c>
      <c r="K7" s="50" t="s">
        <v>34</v>
      </c>
      <c r="M7" s="50" t="s">
        <v>41</v>
      </c>
      <c r="O7" s="50" t="s">
        <v>40</v>
      </c>
      <c r="Q7" s="50" t="s">
        <v>34</v>
      </c>
      <c r="S7" s="50" t="s">
        <v>41</v>
      </c>
    </row>
    <row r="8" spans="1:19" ht="21" x14ac:dyDescent="0.2">
      <c r="A8" s="4" t="s">
        <v>118</v>
      </c>
      <c r="C8" s="5" t="s">
        <v>110</v>
      </c>
      <c r="E8" s="5">
        <v>17955054</v>
      </c>
      <c r="G8" s="5">
        <v>80</v>
      </c>
      <c r="I8" s="6">
        <v>1436404320</v>
      </c>
      <c r="K8" s="6">
        <v>205682309</v>
      </c>
      <c r="M8" s="6">
        <f>+I8-K8</f>
        <v>1230722011</v>
      </c>
      <c r="O8" s="6">
        <v>1436404320</v>
      </c>
      <c r="Q8" s="6">
        <v>205682309</v>
      </c>
      <c r="S8" s="6">
        <f>+O8-Q8</f>
        <v>1230722011</v>
      </c>
    </row>
    <row r="9" spans="1:19" ht="21" x14ac:dyDescent="0.2">
      <c r="A9" s="4" t="s">
        <v>120</v>
      </c>
      <c r="C9" s="5" t="s">
        <v>121</v>
      </c>
      <c r="E9" s="5">
        <v>4000000</v>
      </c>
      <c r="G9" s="5">
        <v>600</v>
      </c>
      <c r="I9" s="6">
        <v>2400000000</v>
      </c>
      <c r="K9" s="6">
        <v>168152866</v>
      </c>
      <c r="M9" s="6">
        <f t="shared" ref="M9:M12" si="0">+I9-K9</f>
        <v>2231847134</v>
      </c>
      <c r="O9" s="6">
        <v>2400000000</v>
      </c>
      <c r="Q9" s="6">
        <v>168152866</v>
      </c>
      <c r="S9" s="6">
        <f t="shared" ref="S9:S12" si="1">+O9-Q9</f>
        <v>2231847134</v>
      </c>
    </row>
    <row r="10" spans="1:19" ht="21" x14ac:dyDescent="0.2">
      <c r="A10" s="4" t="s">
        <v>82</v>
      </c>
      <c r="C10" s="5" t="s">
        <v>95</v>
      </c>
      <c r="E10" s="5" t="s">
        <v>95</v>
      </c>
      <c r="G10" s="5" t="s">
        <v>95</v>
      </c>
      <c r="I10" s="6">
        <v>0</v>
      </c>
      <c r="K10" s="6">
        <v>0</v>
      </c>
      <c r="M10" s="6">
        <f t="shared" si="0"/>
        <v>0</v>
      </c>
      <c r="O10" s="6">
        <v>1257300000</v>
      </c>
      <c r="Q10" s="6">
        <v>0</v>
      </c>
      <c r="S10" s="6">
        <f t="shared" si="1"/>
        <v>1257300000</v>
      </c>
    </row>
    <row r="11" spans="1:19" ht="21" x14ac:dyDescent="0.2">
      <c r="A11" s="4" t="s">
        <v>84</v>
      </c>
      <c r="C11" s="5" t="s">
        <v>95</v>
      </c>
      <c r="E11" s="5" t="s">
        <v>95</v>
      </c>
      <c r="G11" s="5" t="s">
        <v>95</v>
      </c>
      <c r="I11" s="6">
        <v>0</v>
      </c>
      <c r="K11" s="6">
        <v>0</v>
      </c>
      <c r="M11" s="6">
        <f t="shared" si="0"/>
        <v>0</v>
      </c>
      <c r="O11" s="6">
        <v>292500000</v>
      </c>
      <c r="Q11" s="6">
        <v>1989796</v>
      </c>
      <c r="S11" s="6">
        <f t="shared" si="1"/>
        <v>290510204</v>
      </c>
    </row>
    <row r="12" spans="1:19" ht="21.75" thickBot="1" x14ac:dyDescent="0.25">
      <c r="A12" s="4" t="s">
        <v>81</v>
      </c>
      <c r="C12" s="5" t="s">
        <v>95</v>
      </c>
      <c r="E12" s="5" t="s">
        <v>95</v>
      </c>
      <c r="G12" s="5" t="s">
        <v>95</v>
      </c>
      <c r="I12" s="6">
        <v>0</v>
      </c>
      <c r="K12" s="6">
        <v>0</v>
      </c>
      <c r="M12" s="6">
        <f t="shared" si="0"/>
        <v>0</v>
      </c>
      <c r="O12" s="6">
        <v>3407250440</v>
      </c>
      <c r="Q12" s="6">
        <v>0</v>
      </c>
      <c r="S12" s="6">
        <f t="shared" si="1"/>
        <v>3407250440</v>
      </c>
    </row>
    <row r="13" spans="1:19" ht="21.75" thickBot="1" x14ac:dyDescent="0.25">
      <c r="I13" s="12">
        <f>SUM(I8:I12)</f>
        <v>3836404320</v>
      </c>
      <c r="J13" s="4"/>
      <c r="K13" s="12">
        <f>SUM(K8:K12)</f>
        <v>373835175</v>
      </c>
      <c r="L13" s="4"/>
      <c r="M13" s="12">
        <f>SUM(M8:M12)</f>
        <v>3462569145</v>
      </c>
      <c r="N13" s="4"/>
      <c r="O13" s="12">
        <f>SUM(O8:O12)</f>
        <v>8793454760</v>
      </c>
      <c r="P13" s="4"/>
      <c r="Q13" s="12">
        <f>SUM(Q8:Q12)</f>
        <v>375824971</v>
      </c>
      <c r="R13" s="4"/>
      <c r="S13" s="12">
        <f>SUM(S8:S12)</f>
        <v>8417629789</v>
      </c>
    </row>
    <row r="14" spans="1:19" ht="14.25" customHeight="1" thickTop="1" x14ac:dyDescent="0.2">
      <c r="S14" s="6"/>
    </row>
    <row r="17" spans="18:19" x14ac:dyDescent="0.2">
      <c r="R17" s="6">
        <f>+S16-S13</f>
        <v>-8417629789</v>
      </c>
      <c r="S17" s="6"/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A33" sqref="A33"/>
    </sheetView>
  </sheetViews>
  <sheetFormatPr defaultRowHeight="18.75" x14ac:dyDescent="0.2"/>
  <cols>
    <col min="1" max="1" width="16.5" style="5" customWidth="1"/>
    <col min="2" max="2" width="0.875" style="5" customWidth="1"/>
    <col min="3" max="3" width="18.375" style="5" customWidth="1"/>
    <col min="4" max="4" width="0.875" style="5" customWidth="1"/>
    <col min="5" max="5" width="15.75" style="5" customWidth="1"/>
    <col min="6" max="6" width="0.875" style="5" customWidth="1"/>
    <col min="7" max="7" width="18.375" style="5" customWidth="1"/>
    <col min="8" max="8" width="0.875" style="5" customWidth="1"/>
    <col min="9" max="9" width="19.25" style="5" customWidth="1"/>
    <col min="10" max="10" width="0.875" style="5" customWidth="1"/>
    <col min="11" max="11" width="14" style="5" customWidth="1"/>
    <col min="12" max="12" width="0.875" style="5" customWidth="1"/>
    <col min="13" max="13" width="19.25" style="5" customWidth="1"/>
    <col min="14" max="14" width="0.875" style="5" customWidth="1"/>
    <col min="15" max="15" width="8" style="5" customWidth="1"/>
    <col min="16" max="16384" width="9" style="5"/>
  </cols>
  <sheetData>
    <row r="2" spans="1:13" ht="26.25" x14ac:dyDescent="0.2">
      <c r="A2" s="64" t="str">
        <f>+سهام!A2</f>
        <v>صندوق سرمایه‌گذاری بخشی صنایع مفید - خودران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  <c r="L2" s="64" t="s">
        <v>0</v>
      </c>
      <c r="M2" s="64" t="s">
        <v>0</v>
      </c>
    </row>
    <row r="3" spans="1:13" ht="26.25" x14ac:dyDescent="0.2">
      <c r="A3" s="64" t="s">
        <v>28</v>
      </c>
      <c r="B3" s="64" t="s">
        <v>28</v>
      </c>
      <c r="C3" s="64" t="s">
        <v>28</v>
      </c>
      <c r="D3" s="64" t="s">
        <v>28</v>
      </c>
      <c r="E3" s="64" t="s">
        <v>28</v>
      </c>
      <c r="F3" s="64" t="s">
        <v>28</v>
      </c>
      <c r="G3" s="64" t="s">
        <v>28</v>
      </c>
      <c r="H3" s="64" t="s">
        <v>28</v>
      </c>
      <c r="I3" s="64" t="s">
        <v>28</v>
      </c>
      <c r="J3" s="64" t="s">
        <v>28</v>
      </c>
      <c r="K3" s="64" t="s">
        <v>28</v>
      </c>
      <c r="L3" s="64" t="s">
        <v>28</v>
      </c>
      <c r="M3" s="64" t="s">
        <v>28</v>
      </c>
    </row>
    <row r="4" spans="1:13" ht="26.25" x14ac:dyDescent="0.2">
      <c r="A4" s="64" t="str">
        <f>+سهام!A4</f>
        <v>برای ماه منتهی به 1404/02/31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  <c r="H4" s="64" t="s">
        <v>2</v>
      </c>
      <c r="I4" s="64" t="s">
        <v>2</v>
      </c>
      <c r="J4" s="64" t="s">
        <v>2</v>
      </c>
      <c r="K4" s="64" t="s">
        <v>2</v>
      </c>
      <c r="L4" s="64" t="s">
        <v>2</v>
      </c>
      <c r="M4" s="64" t="s">
        <v>2</v>
      </c>
    </row>
    <row r="6" spans="1:13" ht="27" thickBot="1" x14ac:dyDescent="0.25">
      <c r="A6" s="65" t="s">
        <v>29</v>
      </c>
      <c r="B6" s="65" t="s">
        <v>29</v>
      </c>
      <c r="C6" s="65" t="s">
        <v>30</v>
      </c>
      <c r="D6" s="65" t="s">
        <v>30</v>
      </c>
      <c r="E6" s="65" t="s">
        <v>30</v>
      </c>
      <c r="F6" s="65" t="s">
        <v>30</v>
      </c>
      <c r="G6" s="65" t="s">
        <v>30</v>
      </c>
      <c r="I6" s="65" t="s">
        <v>31</v>
      </c>
      <c r="J6" s="65" t="s">
        <v>31</v>
      </c>
      <c r="K6" s="65" t="s">
        <v>31</v>
      </c>
      <c r="L6" s="65" t="s">
        <v>31</v>
      </c>
      <c r="M6" s="65" t="s">
        <v>31</v>
      </c>
    </row>
    <row r="7" spans="1:13" ht="27" thickBot="1" x14ac:dyDescent="0.25">
      <c r="A7" s="50" t="s">
        <v>32</v>
      </c>
      <c r="C7" s="50" t="s">
        <v>33</v>
      </c>
      <c r="E7" s="50" t="s">
        <v>34</v>
      </c>
      <c r="G7" s="50" t="s">
        <v>35</v>
      </c>
      <c r="I7" s="50" t="s">
        <v>33</v>
      </c>
      <c r="K7" s="50" t="s">
        <v>34</v>
      </c>
      <c r="M7" s="50" t="s">
        <v>35</v>
      </c>
    </row>
    <row r="8" spans="1:13" ht="19.5" customHeight="1" x14ac:dyDescent="0.2">
      <c r="A8" s="4" t="s">
        <v>26</v>
      </c>
      <c r="C8" s="6">
        <v>1733341868</v>
      </c>
      <c r="E8" s="6">
        <v>0</v>
      </c>
      <c r="G8" s="6">
        <f>+C8-E8</f>
        <v>1733341868</v>
      </c>
      <c r="I8" s="6">
        <v>5879257856</v>
      </c>
      <c r="K8" s="6">
        <v>0</v>
      </c>
      <c r="M8" s="6">
        <f>+I8-K8</f>
        <v>5879257856</v>
      </c>
    </row>
    <row r="9" spans="1:13" ht="19.5" customHeight="1" thickBot="1" x14ac:dyDescent="0.25">
      <c r="A9" s="4" t="s">
        <v>27</v>
      </c>
      <c r="C9" s="6">
        <v>0</v>
      </c>
      <c r="E9" s="6">
        <v>0</v>
      </c>
      <c r="G9" s="6">
        <f>+C9-E9</f>
        <v>0</v>
      </c>
      <c r="I9" s="6">
        <v>8618</v>
      </c>
      <c r="K9" s="6">
        <v>0</v>
      </c>
      <c r="M9" s="6">
        <f>+I9-K9</f>
        <v>8618</v>
      </c>
    </row>
    <row r="10" spans="1:13" ht="21.75" thickBot="1" x14ac:dyDescent="0.25">
      <c r="A10" s="5" t="s">
        <v>18</v>
      </c>
      <c r="C10" s="12">
        <f>SUM(C8:C9)</f>
        <v>1733341868</v>
      </c>
      <c r="D10" s="4"/>
      <c r="E10" s="12">
        <f>SUM(E8:E9)</f>
        <v>0</v>
      </c>
      <c r="F10" s="4"/>
      <c r="G10" s="12">
        <f>SUM(G8:G9)</f>
        <v>1733341868</v>
      </c>
      <c r="H10" s="4"/>
      <c r="I10" s="12">
        <f>SUM(I8:I9)</f>
        <v>5879266474</v>
      </c>
      <c r="J10" s="4"/>
      <c r="K10" s="12">
        <f>SUM(K8:K9)</f>
        <v>0</v>
      </c>
      <c r="L10" s="4"/>
      <c r="M10" s="12">
        <f>SUM(M8:M9)</f>
        <v>5879266474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V62"/>
  <sheetViews>
    <sheetView rightToLeft="1" topLeftCell="A40" zoomScale="90" zoomScaleNormal="90" workbookViewId="0">
      <selection activeCell="A33" sqref="A33"/>
    </sheetView>
  </sheetViews>
  <sheetFormatPr defaultRowHeight="22.5" x14ac:dyDescent="0.2"/>
  <cols>
    <col min="1" max="1" width="29.375" style="22" bestFit="1" customWidth="1"/>
    <col min="2" max="2" width="0.875" style="22" customWidth="1"/>
    <col min="3" max="3" width="15.75" style="22" customWidth="1"/>
    <col min="4" max="4" width="0.875" style="22" customWidth="1"/>
    <col min="5" max="5" width="19.25" style="22" customWidth="1"/>
    <col min="6" max="6" width="0.875" style="22" customWidth="1"/>
    <col min="7" max="7" width="19.25" style="22" customWidth="1"/>
    <col min="8" max="8" width="0.875" style="22" customWidth="1"/>
    <col min="9" max="9" width="24.5" style="22" customWidth="1"/>
    <col min="10" max="10" width="0.875" style="22" customWidth="1"/>
    <col min="11" max="11" width="16.625" style="22" customWidth="1"/>
    <col min="12" max="12" width="0.875" style="22" customWidth="1"/>
    <col min="13" max="13" width="20.125" style="22" customWidth="1"/>
    <col min="14" max="14" width="0.875" style="22" customWidth="1"/>
    <col min="15" max="15" width="20.125" style="22" customWidth="1"/>
    <col min="16" max="16" width="0.875" style="22" customWidth="1"/>
    <col min="17" max="17" width="24.5" style="22" customWidth="1"/>
    <col min="18" max="18" width="0.875" style="22" customWidth="1"/>
    <col min="19" max="19" width="16.125" style="22" bestFit="1" customWidth="1"/>
    <col min="20" max="20" width="15.875" style="22" bestFit="1" customWidth="1"/>
    <col min="21" max="21" width="17" style="22" bestFit="1" customWidth="1"/>
    <col min="22" max="16384" width="9" style="22"/>
  </cols>
  <sheetData>
    <row r="2" spans="1:22" ht="24" x14ac:dyDescent="0.2">
      <c r="A2" s="66" t="str">
        <f>+سهام!A2</f>
        <v>صندوق سرمایه‌گذاری بخشی صنایع مفید - خودران</v>
      </c>
      <c r="B2" s="66" t="s">
        <v>0</v>
      </c>
      <c r="C2" s="66" t="s">
        <v>0</v>
      </c>
      <c r="D2" s="66" t="s">
        <v>0</v>
      </c>
      <c r="E2" s="66" t="s">
        <v>0</v>
      </c>
      <c r="F2" s="66" t="s">
        <v>0</v>
      </c>
      <c r="G2" s="66" t="s">
        <v>0</v>
      </c>
      <c r="H2" s="66" t="s">
        <v>0</v>
      </c>
      <c r="I2" s="66" t="s">
        <v>0</v>
      </c>
      <c r="J2" s="66" t="s">
        <v>0</v>
      </c>
      <c r="K2" s="66" t="s">
        <v>0</v>
      </c>
      <c r="L2" s="66" t="s">
        <v>0</v>
      </c>
      <c r="M2" s="66" t="s">
        <v>0</v>
      </c>
      <c r="N2" s="66" t="s">
        <v>0</v>
      </c>
      <c r="O2" s="66" t="s">
        <v>0</v>
      </c>
      <c r="P2" s="66" t="s">
        <v>0</v>
      </c>
      <c r="Q2" s="66" t="s">
        <v>0</v>
      </c>
    </row>
    <row r="3" spans="1:22" ht="24" x14ac:dyDescent="0.2">
      <c r="A3" s="66" t="s">
        <v>28</v>
      </c>
      <c r="B3" s="66" t="s">
        <v>28</v>
      </c>
      <c r="C3" s="66" t="s">
        <v>28</v>
      </c>
      <c r="D3" s="66" t="s">
        <v>28</v>
      </c>
      <c r="E3" s="66" t="s">
        <v>28</v>
      </c>
      <c r="F3" s="66" t="s">
        <v>28</v>
      </c>
      <c r="G3" s="66" t="s">
        <v>28</v>
      </c>
      <c r="H3" s="66" t="s">
        <v>28</v>
      </c>
      <c r="I3" s="66" t="s">
        <v>28</v>
      </c>
      <c r="J3" s="66" t="s">
        <v>28</v>
      </c>
      <c r="K3" s="66" t="s">
        <v>28</v>
      </c>
      <c r="L3" s="66" t="s">
        <v>28</v>
      </c>
      <c r="M3" s="66" t="s">
        <v>28</v>
      </c>
      <c r="N3" s="66" t="s">
        <v>28</v>
      </c>
      <c r="O3" s="66" t="s">
        <v>28</v>
      </c>
      <c r="P3" s="66" t="s">
        <v>28</v>
      </c>
      <c r="Q3" s="66" t="s">
        <v>28</v>
      </c>
    </row>
    <row r="4" spans="1:22" ht="24" x14ac:dyDescent="0.2">
      <c r="A4" s="66" t="str">
        <f>+سهام!A4</f>
        <v>برای ماه منتهی به 1404/02/31</v>
      </c>
      <c r="B4" s="66" t="s">
        <v>2</v>
      </c>
      <c r="C4" s="66" t="s">
        <v>2</v>
      </c>
      <c r="D4" s="66" t="s">
        <v>2</v>
      </c>
      <c r="E4" s="66" t="s">
        <v>2</v>
      </c>
      <c r="F4" s="66" t="s">
        <v>2</v>
      </c>
      <c r="G4" s="66" t="s">
        <v>2</v>
      </c>
      <c r="H4" s="66" t="s">
        <v>2</v>
      </c>
      <c r="I4" s="66" t="s">
        <v>2</v>
      </c>
      <c r="J4" s="66" t="s">
        <v>2</v>
      </c>
      <c r="K4" s="66" t="s">
        <v>2</v>
      </c>
      <c r="L4" s="66" t="s">
        <v>2</v>
      </c>
      <c r="M4" s="66" t="s">
        <v>2</v>
      </c>
      <c r="N4" s="66" t="s">
        <v>2</v>
      </c>
      <c r="O4" s="66" t="s">
        <v>2</v>
      </c>
      <c r="P4" s="66" t="s">
        <v>2</v>
      </c>
      <c r="Q4" s="66" t="s">
        <v>2</v>
      </c>
    </row>
    <row r="6" spans="1:22" ht="24.75" thickBot="1" x14ac:dyDescent="0.25">
      <c r="A6" s="67" t="s">
        <v>3</v>
      </c>
      <c r="C6" s="68" t="s">
        <v>30</v>
      </c>
      <c r="D6" s="68" t="s">
        <v>30</v>
      </c>
      <c r="E6" s="68" t="s">
        <v>30</v>
      </c>
      <c r="F6" s="68" t="s">
        <v>30</v>
      </c>
      <c r="G6" s="68" t="s">
        <v>30</v>
      </c>
      <c r="H6" s="68" t="s">
        <v>30</v>
      </c>
      <c r="I6" s="68" t="s">
        <v>30</v>
      </c>
      <c r="K6" s="68" t="s">
        <v>31</v>
      </c>
      <c r="L6" s="68" t="s">
        <v>31</v>
      </c>
      <c r="M6" s="68" t="s">
        <v>31</v>
      </c>
      <c r="N6" s="68" t="s">
        <v>31</v>
      </c>
      <c r="O6" s="68" t="s">
        <v>31</v>
      </c>
      <c r="P6" s="68" t="s">
        <v>31</v>
      </c>
      <c r="Q6" s="68" t="s">
        <v>31</v>
      </c>
    </row>
    <row r="7" spans="1:22" ht="24.75" thickBot="1" x14ac:dyDescent="0.25">
      <c r="A7" s="68" t="s">
        <v>3</v>
      </c>
      <c r="C7" s="51" t="s">
        <v>7</v>
      </c>
      <c r="E7" s="51" t="s">
        <v>42</v>
      </c>
      <c r="G7" s="51" t="s">
        <v>43</v>
      </c>
      <c r="I7" s="51" t="s">
        <v>45</v>
      </c>
      <c r="K7" s="51" t="s">
        <v>7</v>
      </c>
      <c r="M7" s="51" t="s">
        <v>42</v>
      </c>
      <c r="O7" s="51" t="s">
        <v>43</v>
      </c>
      <c r="Q7" s="51" t="s">
        <v>45</v>
      </c>
    </row>
    <row r="8" spans="1:22" ht="24" x14ac:dyDescent="0.2">
      <c r="A8" s="23" t="s">
        <v>83</v>
      </c>
      <c r="C8" s="24">
        <v>0</v>
      </c>
      <c r="D8" s="24"/>
      <c r="E8" s="24">
        <v>0</v>
      </c>
      <c r="F8" s="24"/>
      <c r="G8" s="24">
        <v>0</v>
      </c>
      <c r="H8" s="24"/>
      <c r="I8" s="24">
        <f>+E8-G8</f>
        <v>0</v>
      </c>
      <c r="J8" s="24"/>
      <c r="K8" s="24">
        <v>245000</v>
      </c>
      <c r="L8" s="24"/>
      <c r="M8" s="24">
        <v>2342876472</v>
      </c>
      <c r="N8" s="24"/>
      <c r="O8" s="24">
        <v>1888458163</v>
      </c>
      <c r="P8" s="24"/>
      <c r="Q8" s="24">
        <f>+M8-O8</f>
        <v>454418309</v>
      </c>
      <c r="S8" s="25"/>
      <c r="T8" s="24"/>
      <c r="U8" s="24"/>
      <c r="V8" s="24"/>
    </row>
    <row r="9" spans="1:22" ht="24" x14ac:dyDescent="0.2">
      <c r="A9" s="23" t="s">
        <v>69</v>
      </c>
      <c r="C9" s="24">
        <v>0</v>
      </c>
      <c r="D9" s="24"/>
      <c r="E9" s="24">
        <v>0</v>
      </c>
      <c r="F9" s="24"/>
      <c r="G9" s="24">
        <v>0</v>
      </c>
      <c r="H9" s="24"/>
      <c r="I9" s="24">
        <f t="shared" ref="I9:I56" si="0">+E9-G9</f>
        <v>0</v>
      </c>
      <c r="J9" s="24"/>
      <c r="K9" s="24">
        <v>4185297</v>
      </c>
      <c r="L9" s="24"/>
      <c r="M9" s="24">
        <v>16146917836</v>
      </c>
      <c r="N9" s="24"/>
      <c r="O9" s="24">
        <v>17595634412</v>
      </c>
      <c r="P9" s="24"/>
      <c r="Q9" s="24">
        <f t="shared" ref="Q9:Q56" si="1">+M9-O9</f>
        <v>-1448716576</v>
      </c>
      <c r="S9" s="25"/>
      <c r="T9" s="24"/>
      <c r="U9" s="24"/>
      <c r="V9" s="24"/>
    </row>
    <row r="10" spans="1:22" s="27" customFormat="1" ht="24" x14ac:dyDescent="0.2">
      <c r="A10" s="26" t="s">
        <v>104</v>
      </c>
      <c r="C10" s="24">
        <v>5681812</v>
      </c>
      <c r="D10" s="24"/>
      <c r="E10" s="24">
        <v>4938674242</v>
      </c>
      <c r="F10" s="24"/>
      <c r="G10" s="24">
        <v>5167924711</v>
      </c>
      <c r="H10" s="24"/>
      <c r="I10" s="24">
        <f t="shared" si="0"/>
        <v>-229250469</v>
      </c>
      <c r="J10" s="28"/>
      <c r="K10" s="24">
        <v>9313806</v>
      </c>
      <c r="L10" s="24"/>
      <c r="M10" s="24">
        <v>7634266280</v>
      </c>
      <c r="N10" s="24"/>
      <c r="O10" s="24">
        <v>8471425729</v>
      </c>
      <c r="P10" s="24"/>
      <c r="Q10" s="24">
        <f t="shared" si="1"/>
        <v>-837159449</v>
      </c>
      <c r="S10" s="25"/>
      <c r="T10" s="24"/>
      <c r="U10" s="24"/>
      <c r="V10" s="24"/>
    </row>
    <row r="11" spans="1:22" ht="24" x14ac:dyDescent="0.2">
      <c r="A11" s="23" t="s">
        <v>15</v>
      </c>
      <c r="C11" s="24">
        <v>0</v>
      </c>
      <c r="D11" s="24"/>
      <c r="E11" s="24">
        <v>0</v>
      </c>
      <c r="F11" s="24"/>
      <c r="G11" s="24">
        <v>0</v>
      </c>
      <c r="H11" s="24"/>
      <c r="I11" s="24">
        <f t="shared" si="0"/>
        <v>0</v>
      </c>
      <c r="J11" s="24"/>
      <c r="K11" s="24">
        <v>22963771</v>
      </c>
      <c r="L11" s="24"/>
      <c r="M11" s="24">
        <v>53213576187</v>
      </c>
      <c r="N11" s="24"/>
      <c r="O11" s="24">
        <v>49877293387</v>
      </c>
      <c r="P11" s="24"/>
      <c r="Q11" s="24">
        <f t="shared" si="1"/>
        <v>3336282800</v>
      </c>
      <c r="S11" s="25"/>
      <c r="T11" s="24"/>
      <c r="U11" s="24"/>
      <c r="V11" s="24"/>
    </row>
    <row r="12" spans="1:22" ht="24" x14ac:dyDescent="0.2">
      <c r="A12" s="23" t="s">
        <v>105</v>
      </c>
      <c r="C12" s="24">
        <v>0</v>
      </c>
      <c r="D12" s="24"/>
      <c r="E12" s="24">
        <v>0</v>
      </c>
      <c r="F12" s="24"/>
      <c r="G12" s="24">
        <v>0</v>
      </c>
      <c r="H12" s="24"/>
      <c r="I12" s="24">
        <f t="shared" si="0"/>
        <v>0</v>
      </c>
      <c r="J12" s="24"/>
      <c r="K12" s="24">
        <v>233779</v>
      </c>
      <c r="L12" s="24"/>
      <c r="M12" s="24">
        <v>1850958765</v>
      </c>
      <c r="N12" s="24"/>
      <c r="O12" s="24">
        <v>1923931381</v>
      </c>
      <c r="P12" s="24"/>
      <c r="Q12" s="24">
        <f t="shared" si="1"/>
        <v>-72972616</v>
      </c>
      <c r="S12" s="25"/>
      <c r="T12" s="24"/>
      <c r="U12" s="24"/>
      <c r="V12" s="24"/>
    </row>
    <row r="13" spans="1:22" ht="24" x14ac:dyDescent="0.2">
      <c r="A13" s="23" t="s">
        <v>91</v>
      </c>
      <c r="C13" s="24">
        <v>11083695</v>
      </c>
      <c r="D13" s="24"/>
      <c r="E13" s="24">
        <v>27692564991</v>
      </c>
      <c r="F13" s="24"/>
      <c r="G13" s="24">
        <v>27989656132</v>
      </c>
      <c r="H13" s="24"/>
      <c r="I13" s="24">
        <f t="shared" si="0"/>
        <v>-297091141</v>
      </c>
      <c r="J13" s="24"/>
      <c r="K13" s="24">
        <v>12937226</v>
      </c>
      <c r="L13" s="24"/>
      <c r="M13" s="24">
        <v>31404077767</v>
      </c>
      <c r="N13" s="24"/>
      <c r="O13" s="24">
        <v>32686427071</v>
      </c>
      <c r="P13" s="24"/>
      <c r="Q13" s="24">
        <f t="shared" si="1"/>
        <v>-1282349304</v>
      </c>
      <c r="S13" s="25"/>
      <c r="T13" s="24"/>
      <c r="U13" s="24"/>
      <c r="V13" s="24"/>
    </row>
    <row r="14" spans="1:22" ht="24" x14ac:dyDescent="0.2">
      <c r="A14" s="23" t="s">
        <v>77</v>
      </c>
      <c r="C14" s="24">
        <v>5170806</v>
      </c>
      <c r="D14" s="24"/>
      <c r="E14" s="24">
        <v>63849231676</v>
      </c>
      <c r="F14" s="24"/>
      <c r="G14" s="24">
        <v>39759028953</v>
      </c>
      <c r="H14" s="24"/>
      <c r="I14" s="24">
        <f t="shared" si="0"/>
        <v>24090202723</v>
      </c>
      <c r="J14" s="24"/>
      <c r="K14" s="24">
        <v>5538412</v>
      </c>
      <c r="L14" s="24"/>
      <c r="M14" s="24">
        <v>66837350478</v>
      </c>
      <c r="N14" s="24"/>
      <c r="O14" s="24">
        <v>42573696732</v>
      </c>
      <c r="P14" s="24"/>
      <c r="Q14" s="24">
        <f t="shared" si="1"/>
        <v>24263653746</v>
      </c>
      <c r="S14" s="25"/>
      <c r="T14" s="24"/>
      <c r="U14" s="24"/>
      <c r="V14" s="24"/>
    </row>
    <row r="15" spans="1:22" ht="24" x14ac:dyDescent="0.2">
      <c r="A15" s="23" t="s">
        <v>84</v>
      </c>
      <c r="C15" s="24">
        <v>0</v>
      </c>
      <c r="D15" s="24"/>
      <c r="E15" s="24">
        <v>0</v>
      </c>
      <c r="F15" s="24"/>
      <c r="G15" s="24">
        <v>0</v>
      </c>
      <c r="H15" s="24"/>
      <c r="I15" s="24">
        <f t="shared" si="0"/>
        <v>0</v>
      </c>
      <c r="J15" s="24"/>
      <c r="K15" s="24">
        <v>900000</v>
      </c>
      <c r="L15" s="24"/>
      <c r="M15" s="24">
        <v>3783671848</v>
      </c>
      <c r="N15" s="24"/>
      <c r="O15" s="24">
        <v>2973597577</v>
      </c>
      <c r="P15" s="24"/>
      <c r="Q15" s="24">
        <f t="shared" si="1"/>
        <v>810074271</v>
      </c>
      <c r="S15" s="25"/>
      <c r="T15" s="24"/>
      <c r="U15" s="24"/>
      <c r="V15" s="24"/>
    </row>
    <row r="16" spans="1:22" ht="24" x14ac:dyDescent="0.2">
      <c r="A16" s="23" t="s">
        <v>58</v>
      </c>
      <c r="C16" s="24">
        <v>89732191</v>
      </c>
      <c r="D16" s="24"/>
      <c r="E16" s="24">
        <v>90455438192</v>
      </c>
      <c r="F16" s="24"/>
      <c r="G16" s="24">
        <v>86343146266</v>
      </c>
      <c r="H16" s="24"/>
      <c r="I16" s="24">
        <f t="shared" si="0"/>
        <v>4112291926</v>
      </c>
      <c r="J16" s="24"/>
      <c r="K16" s="24">
        <v>111449580</v>
      </c>
      <c r="L16" s="24"/>
      <c r="M16" s="24">
        <v>106924447960</v>
      </c>
      <c r="N16" s="24"/>
      <c r="O16" s="24">
        <v>107243476124</v>
      </c>
      <c r="P16" s="24"/>
      <c r="Q16" s="24">
        <f t="shared" si="1"/>
        <v>-319028164</v>
      </c>
      <c r="S16" s="25"/>
      <c r="T16" s="24"/>
      <c r="U16" s="24"/>
      <c r="V16" s="24"/>
    </row>
    <row r="17" spans="1:22" ht="24" x14ac:dyDescent="0.2">
      <c r="A17" s="23" t="s">
        <v>119</v>
      </c>
      <c r="C17" s="24">
        <v>1453000</v>
      </c>
      <c r="D17" s="24"/>
      <c r="E17" s="24">
        <v>9937160032</v>
      </c>
      <c r="F17" s="24"/>
      <c r="G17" s="24">
        <v>9404721728</v>
      </c>
      <c r="H17" s="24"/>
      <c r="I17" s="24">
        <f t="shared" si="0"/>
        <v>532438304</v>
      </c>
      <c r="J17" s="24"/>
      <c r="K17" s="24">
        <v>1453000</v>
      </c>
      <c r="L17" s="24"/>
      <c r="M17" s="24">
        <v>9937160032</v>
      </c>
      <c r="N17" s="24"/>
      <c r="O17" s="24">
        <v>9404721728</v>
      </c>
      <c r="P17" s="24"/>
      <c r="Q17" s="24">
        <f t="shared" si="1"/>
        <v>532438304</v>
      </c>
      <c r="S17" s="25"/>
      <c r="T17" s="24"/>
      <c r="U17" s="24"/>
      <c r="V17" s="24"/>
    </row>
    <row r="18" spans="1:22" ht="24" x14ac:dyDescent="0.2">
      <c r="A18" s="23" t="s">
        <v>99</v>
      </c>
      <c r="C18" s="24">
        <v>21778603</v>
      </c>
      <c r="D18" s="24"/>
      <c r="E18" s="24">
        <v>84182628894</v>
      </c>
      <c r="F18" s="24"/>
      <c r="G18" s="24">
        <v>60170715198</v>
      </c>
      <c r="H18" s="24"/>
      <c r="I18" s="24">
        <f t="shared" si="0"/>
        <v>24011913696</v>
      </c>
      <c r="J18" s="24"/>
      <c r="K18" s="24">
        <v>21778603</v>
      </c>
      <c r="L18" s="24"/>
      <c r="M18" s="24">
        <v>84182628894</v>
      </c>
      <c r="N18" s="24"/>
      <c r="O18" s="24">
        <v>60170715198</v>
      </c>
      <c r="P18" s="24"/>
      <c r="Q18" s="24">
        <f t="shared" si="1"/>
        <v>24011913696</v>
      </c>
      <c r="S18" s="25"/>
      <c r="T18" s="24"/>
      <c r="U18" s="24"/>
      <c r="V18" s="24"/>
    </row>
    <row r="19" spans="1:22" ht="24" x14ac:dyDescent="0.2">
      <c r="A19" s="23" t="s">
        <v>63</v>
      </c>
      <c r="C19" s="24">
        <v>11378</v>
      </c>
      <c r="D19" s="24"/>
      <c r="E19" s="24">
        <v>54210273</v>
      </c>
      <c r="F19" s="24"/>
      <c r="G19" s="24">
        <v>63911438</v>
      </c>
      <c r="H19" s="24"/>
      <c r="I19" s="24">
        <f t="shared" si="0"/>
        <v>-9701165</v>
      </c>
      <c r="J19" s="24"/>
      <c r="K19" s="24">
        <v>972488</v>
      </c>
      <c r="L19" s="24"/>
      <c r="M19" s="24">
        <v>3866732043</v>
      </c>
      <c r="N19" s="24"/>
      <c r="O19" s="24">
        <v>5462568617</v>
      </c>
      <c r="P19" s="24"/>
      <c r="Q19" s="24">
        <f t="shared" si="1"/>
        <v>-1595836574</v>
      </c>
      <c r="S19" s="25"/>
      <c r="T19" s="24"/>
      <c r="U19" s="24"/>
      <c r="V19" s="24"/>
    </row>
    <row r="20" spans="1:22" ht="24" x14ac:dyDescent="0.2">
      <c r="A20" s="23" t="s">
        <v>80</v>
      </c>
      <c r="C20" s="24">
        <v>0</v>
      </c>
      <c r="D20" s="24"/>
      <c r="E20" s="24">
        <v>0</v>
      </c>
      <c r="F20" s="24"/>
      <c r="G20" s="24">
        <v>0</v>
      </c>
      <c r="H20" s="24"/>
      <c r="I20" s="24">
        <f t="shared" si="0"/>
        <v>0</v>
      </c>
      <c r="J20" s="24"/>
      <c r="K20" s="24">
        <v>450000</v>
      </c>
      <c r="L20" s="24"/>
      <c r="M20" s="24">
        <v>4824373203</v>
      </c>
      <c r="N20" s="24"/>
      <c r="O20" s="24">
        <v>2031793193</v>
      </c>
      <c r="P20" s="24"/>
      <c r="Q20" s="24">
        <f t="shared" si="1"/>
        <v>2792580010</v>
      </c>
      <c r="S20" s="25"/>
      <c r="T20" s="24"/>
      <c r="U20" s="24"/>
      <c r="V20" s="24"/>
    </row>
    <row r="21" spans="1:22" ht="24" x14ac:dyDescent="0.2">
      <c r="A21" s="23" t="s">
        <v>16</v>
      </c>
      <c r="C21" s="24">
        <v>20306</v>
      </c>
      <c r="D21" s="24"/>
      <c r="E21" s="24">
        <v>174315287842</v>
      </c>
      <c r="F21" s="24"/>
      <c r="G21" s="24">
        <v>132753356679</v>
      </c>
      <c r="H21" s="24"/>
      <c r="I21" s="24">
        <f t="shared" si="0"/>
        <v>41561931163</v>
      </c>
      <c r="J21" s="24"/>
      <c r="K21" s="24">
        <v>34820</v>
      </c>
      <c r="L21" s="24"/>
      <c r="M21" s="24">
        <v>334316065687</v>
      </c>
      <c r="N21" s="24"/>
      <c r="O21" s="24">
        <v>227640691375</v>
      </c>
      <c r="P21" s="24"/>
      <c r="Q21" s="24">
        <f t="shared" si="1"/>
        <v>106675374312</v>
      </c>
      <c r="S21" s="25"/>
      <c r="T21" s="24"/>
      <c r="U21" s="24"/>
      <c r="V21" s="24"/>
    </row>
    <row r="22" spans="1:22" ht="24" x14ac:dyDescent="0.2">
      <c r="A22" s="23" t="s">
        <v>76</v>
      </c>
      <c r="C22" s="24">
        <v>0</v>
      </c>
      <c r="D22" s="24"/>
      <c r="E22" s="24">
        <v>0</v>
      </c>
      <c r="F22" s="24"/>
      <c r="G22" s="24">
        <v>0</v>
      </c>
      <c r="H22" s="24"/>
      <c r="I22" s="24">
        <f t="shared" si="0"/>
        <v>0</v>
      </c>
      <c r="J22" s="24"/>
      <c r="K22" s="24">
        <v>595000</v>
      </c>
      <c r="L22" s="24"/>
      <c r="M22" s="24">
        <v>17462849244</v>
      </c>
      <c r="N22" s="24"/>
      <c r="O22" s="24">
        <v>11315860478</v>
      </c>
      <c r="P22" s="24"/>
      <c r="Q22" s="24">
        <f t="shared" si="1"/>
        <v>6146988766</v>
      </c>
      <c r="S22" s="25"/>
      <c r="T22" s="24"/>
      <c r="U22" s="24"/>
      <c r="V22" s="24"/>
    </row>
    <row r="23" spans="1:22" ht="24" x14ac:dyDescent="0.2">
      <c r="A23" s="23" t="s">
        <v>57</v>
      </c>
      <c r="C23" s="24">
        <v>45085764</v>
      </c>
      <c r="D23" s="24"/>
      <c r="E23" s="24">
        <v>41796774078</v>
      </c>
      <c r="F23" s="24"/>
      <c r="G23" s="24">
        <v>35632003083</v>
      </c>
      <c r="H23" s="24"/>
      <c r="I23" s="24">
        <f t="shared" si="0"/>
        <v>6164770995</v>
      </c>
      <c r="J23" s="24"/>
      <c r="K23" s="24">
        <v>45194005</v>
      </c>
      <c r="L23" s="24"/>
      <c r="M23" s="24">
        <v>43197686582</v>
      </c>
      <c r="N23" s="24"/>
      <c r="O23" s="24">
        <v>37440708083</v>
      </c>
      <c r="P23" s="24"/>
      <c r="Q23" s="24">
        <f t="shared" si="1"/>
        <v>5756978499</v>
      </c>
      <c r="S23" s="25"/>
      <c r="T23" s="24"/>
      <c r="U23" s="24"/>
      <c r="V23" s="24"/>
    </row>
    <row r="24" spans="1:22" ht="24" x14ac:dyDescent="0.2">
      <c r="A24" s="23" t="s">
        <v>68</v>
      </c>
      <c r="C24" s="24">
        <v>1270648</v>
      </c>
      <c r="D24" s="24"/>
      <c r="E24" s="24">
        <v>4970249936</v>
      </c>
      <c r="F24" s="24"/>
      <c r="G24" s="24">
        <v>4486889661</v>
      </c>
      <c r="H24" s="24"/>
      <c r="I24" s="24">
        <f t="shared" si="0"/>
        <v>483360275</v>
      </c>
      <c r="J24" s="24"/>
      <c r="K24" s="24">
        <v>2402296</v>
      </c>
      <c r="L24" s="24"/>
      <c r="M24" s="24">
        <v>8914293660</v>
      </c>
      <c r="N24" s="24"/>
      <c r="O24" s="24">
        <v>9116761623</v>
      </c>
      <c r="P24" s="24"/>
      <c r="Q24" s="24">
        <f t="shared" si="1"/>
        <v>-202467963</v>
      </c>
      <c r="S24" s="25"/>
      <c r="T24" s="24"/>
      <c r="U24" s="24"/>
      <c r="V24" s="24"/>
    </row>
    <row r="25" spans="1:22" ht="24" x14ac:dyDescent="0.2">
      <c r="A25" s="23" t="s">
        <v>67</v>
      </c>
      <c r="C25" s="24">
        <v>168360</v>
      </c>
      <c r="D25" s="24"/>
      <c r="E25" s="24">
        <v>2333603856</v>
      </c>
      <c r="F25" s="24"/>
      <c r="G25" s="24">
        <v>2401590984</v>
      </c>
      <c r="H25" s="24"/>
      <c r="I25" s="24">
        <f t="shared" si="0"/>
        <v>-67987128</v>
      </c>
      <c r="J25" s="24"/>
      <c r="K25" s="24">
        <v>220165</v>
      </c>
      <c r="L25" s="24"/>
      <c r="M25" s="24">
        <v>3135408420</v>
      </c>
      <c r="N25" s="24"/>
      <c r="O25" s="24">
        <v>3140569496</v>
      </c>
      <c r="P25" s="24"/>
      <c r="Q25" s="24">
        <f t="shared" si="1"/>
        <v>-5161076</v>
      </c>
      <c r="S25" s="25"/>
      <c r="T25" s="24"/>
      <c r="U25" s="24"/>
      <c r="V25" s="24"/>
    </row>
    <row r="26" spans="1:22" ht="24" x14ac:dyDescent="0.2">
      <c r="A26" s="23" t="s">
        <v>64</v>
      </c>
      <c r="C26" s="24">
        <v>0</v>
      </c>
      <c r="D26" s="24"/>
      <c r="E26" s="24">
        <v>0</v>
      </c>
      <c r="F26" s="24"/>
      <c r="G26" s="24">
        <v>0</v>
      </c>
      <c r="H26" s="24"/>
      <c r="I26" s="24">
        <f t="shared" si="0"/>
        <v>0</v>
      </c>
      <c r="J26" s="24"/>
      <c r="K26" s="24">
        <v>6341673</v>
      </c>
      <c r="L26" s="24"/>
      <c r="M26" s="24">
        <v>9154414099</v>
      </c>
      <c r="N26" s="24"/>
      <c r="O26" s="24">
        <v>12343783725</v>
      </c>
      <c r="P26" s="24"/>
      <c r="Q26" s="24">
        <f t="shared" si="1"/>
        <v>-3189369626</v>
      </c>
      <c r="S26" s="25"/>
      <c r="T26" s="24"/>
      <c r="U26" s="24"/>
      <c r="V26" s="24"/>
    </row>
    <row r="27" spans="1:22" ht="24" x14ac:dyDescent="0.2">
      <c r="A27" s="23" t="s">
        <v>90</v>
      </c>
      <c r="C27" s="24">
        <v>12113041</v>
      </c>
      <c r="D27" s="24"/>
      <c r="E27" s="24">
        <v>16142533187</v>
      </c>
      <c r="F27" s="24"/>
      <c r="G27" s="24">
        <v>18608447524</v>
      </c>
      <c r="H27" s="24"/>
      <c r="I27" s="24">
        <f t="shared" si="0"/>
        <v>-2465914337</v>
      </c>
      <c r="J27" s="24"/>
      <c r="K27" s="24">
        <v>14212171</v>
      </c>
      <c r="L27" s="24"/>
      <c r="M27" s="24">
        <v>18791210959</v>
      </c>
      <c r="N27" s="24"/>
      <c r="O27" s="24">
        <v>21850764517</v>
      </c>
      <c r="P27" s="24"/>
      <c r="Q27" s="24">
        <f t="shared" si="1"/>
        <v>-3059553558</v>
      </c>
      <c r="S27" s="25"/>
      <c r="T27" s="24"/>
      <c r="U27" s="24"/>
      <c r="V27" s="24"/>
    </row>
    <row r="28" spans="1:22" ht="24" x14ac:dyDescent="0.2">
      <c r="A28" s="23" t="s">
        <v>86</v>
      </c>
      <c r="C28" s="24">
        <v>3403786</v>
      </c>
      <c r="D28" s="24"/>
      <c r="E28" s="24">
        <v>18606754950</v>
      </c>
      <c r="F28" s="24"/>
      <c r="G28" s="24">
        <v>19940751811</v>
      </c>
      <c r="H28" s="24"/>
      <c r="I28" s="24">
        <f t="shared" si="0"/>
        <v>-1333996861</v>
      </c>
      <c r="J28" s="24"/>
      <c r="K28" s="24">
        <v>3403786</v>
      </c>
      <c r="L28" s="24"/>
      <c r="M28" s="24">
        <v>18606754950</v>
      </c>
      <c r="N28" s="24"/>
      <c r="O28" s="24">
        <v>19940751811</v>
      </c>
      <c r="P28" s="24"/>
      <c r="Q28" s="24">
        <f t="shared" si="1"/>
        <v>-1333996861</v>
      </c>
      <c r="S28" s="25"/>
      <c r="T28" s="24"/>
      <c r="U28" s="24"/>
      <c r="V28" s="24"/>
    </row>
    <row r="29" spans="1:22" ht="24" x14ac:dyDescent="0.2">
      <c r="A29" s="23" t="s">
        <v>62</v>
      </c>
      <c r="C29" s="24">
        <v>3117471</v>
      </c>
      <c r="D29" s="24"/>
      <c r="E29" s="24">
        <v>45964841359</v>
      </c>
      <c r="F29" s="24"/>
      <c r="G29" s="24">
        <v>51760170830</v>
      </c>
      <c r="H29" s="24"/>
      <c r="I29" s="24">
        <f t="shared" si="0"/>
        <v>-5795329471</v>
      </c>
      <c r="J29" s="24"/>
      <c r="K29" s="24">
        <v>3367149</v>
      </c>
      <c r="L29" s="24"/>
      <c r="M29" s="24">
        <v>49122654337</v>
      </c>
      <c r="N29" s="24"/>
      <c r="O29" s="24">
        <v>55905638727</v>
      </c>
      <c r="P29" s="24"/>
      <c r="Q29" s="24">
        <f t="shared" si="1"/>
        <v>-6782984390</v>
      </c>
      <c r="S29" s="25"/>
      <c r="T29" s="24"/>
      <c r="U29" s="24"/>
      <c r="V29" s="24"/>
    </row>
    <row r="30" spans="1:22" ht="24" x14ac:dyDescent="0.2">
      <c r="A30" s="23" t="s">
        <v>107</v>
      </c>
      <c r="C30" s="24">
        <v>1782169</v>
      </c>
      <c r="D30" s="24"/>
      <c r="E30" s="24">
        <v>31250408420</v>
      </c>
      <c r="F30" s="24"/>
      <c r="G30" s="24">
        <v>24320241041</v>
      </c>
      <c r="H30" s="24"/>
      <c r="I30" s="24">
        <f t="shared" si="0"/>
        <v>6930167379</v>
      </c>
      <c r="J30" s="24"/>
      <c r="K30" s="24">
        <v>1782169</v>
      </c>
      <c r="L30" s="24"/>
      <c r="M30" s="24">
        <v>31250408420</v>
      </c>
      <c r="N30" s="24"/>
      <c r="O30" s="24">
        <v>24320241041</v>
      </c>
      <c r="P30" s="24"/>
      <c r="Q30" s="24">
        <f t="shared" si="1"/>
        <v>6930167379</v>
      </c>
      <c r="S30" s="25"/>
      <c r="T30" s="24"/>
      <c r="U30" s="24"/>
      <c r="V30" s="24"/>
    </row>
    <row r="31" spans="1:22" ht="24" x14ac:dyDescent="0.2">
      <c r="A31" s="23" t="s">
        <v>94</v>
      </c>
      <c r="C31" s="24">
        <v>0</v>
      </c>
      <c r="D31" s="24"/>
      <c r="E31" s="24">
        <v>0</v>
      </c>
      <c r="F31" s="24"/>
      <c r="G31" s="24">
        <v>0</v>
      </c>
      <c r="H31" s="24"/>
      <c r="I31" s="24">
        <f t="shared" si="0"/>
        <v>0</v>
      </c>
      <c r="J31" s="24"/>
      <c r="K31" s="24">
        <v>808750</v>
      </c>
      <c r="L31" s="24"/>
      <c r="M31" s="24">
        <v>3456933168</v>
      </c>
      <c r="N31" s="24"/>
      <c r="O31" s="24">
        <v>2455668912</v>
      </c>
      <c r="P31" s="24"/>
      <c r="Q31" s="24">
        <f t="shared" si="1"/>
        <v>1001264256</v>
      </c>
      <c r="S31" s="25"/>
      <c r="T31" s="24"/>
      <c r="U31" s="24"/>
      <c r="V31" s="24"/>
    </row>
    <row r="32" spans="1:22" ht="24" x14ac:dyDescent="0.2">
      <c r="A32" s="23" t="s">
        <v>73</v>
      </c>
      <c r="C32" s="24">
        <v>27293884</v>
      </c>
      <c r="D32" s="24"/>
      <c r="E32" s="24">
        <v>44797379404</v>
      </c>
      <c r="F32" s="24"/>
      <c r="G32" s="24">
        <v>47316655808</v>
      </c>
      <c r="H32" s="24"/>
      <c r="I32" s="24">
        <f t="shared" si="0"/>
        <v>-2519276404</v>
      </c>
      <c r="J32" s="24"/>
      <c r="K32" s="24">
        <v>41080243</v>
      </c>
      <c r="L32" s="24"/>
      <c r="M32" s="24">
        <v>67432935986</v>
      </c>
      <c r="N32" s="24"/>
      <c r="O32" s="24">
        <v>74636279988</v>
      </c>
      <c r="P32" s="24"/>
      <c r="Q32" s="24">
        <f t="shared" si="1"/>
        <v>-7203344002</v>
      </c>
      <c r="S32" s="25"/>
      <c r="T32" s="24"/>
      <c r="U32" s="24"/>
      <c r="V32" s="24"/>
    </row>
    <row r="33" spans="1:22" ht="24" x14ac:dyDescent="0.2">
      <c r="A33" s="23" t="s">
        <v>98</v>
      </c>
      <c r="C33" s="24">
        <v>4002206</v>
      </c>
      <c r="D33" s="24"/>
      <c r="E33" s="24">
        <v>5554776505</v>
      </c>
      <c r="F33" s="24"/>
      <c r="G33" s="24">
        <v>5751667174</v>
      </c>
      <c r="H33" s="24"/>
      <c r="I33" s="24">
        <f t="shared" si="0"/>
        <v>-196890669</v>
      </c>
      <c r="J33" s="24"/>
      <c r="K33" s="24">
        <v>4002206</v>
      </c>
      <c r="L33" s="24"/>
      <c r="M33" s="24">
        <v>5554776505</v>
      </c>
      <c r="N33" s="24"/>
      <c r="O33" s="24">
        <v>5751667174</v>
      </c>
      <c r="P33" s="24"/>
      <c r="Q33" s="24">
        <f t="shared" si="1"/>
        <v>-196890669</v>
      </c>
      <c r="S33" s="25"/>
      <c r="T33" s="24"/>
      <c r="U33" s="24"/>
      <c r="V33" s="24"/>
    </row>
    <row r="34" spans="1:22" ht="24" x14ac:dyDescent="0.2">
      <c r="A34" s="23" t="s">
        <v>17</v>
      </c>
      <c r="C34" s="24">
        <v>250000</v>
      </c>
      <c r="D34" s="24"/>
      <c r="E34" s="24">
        <v>3706444613</v>
      </c>
      <c r="F34" s="24"/>
      <c r="G34" s="24">
        <v>4540323378</v>
      </c>
      <c r="H34" s="24"/>
      <c r="I34" s="24">
        <f t="shared" si="0"/>
        <v>-833878765</v>
      </c>
      <c r="J34" s="24"/>
      <c r="K34" s="24">
        <v>500000</v>
      </c>
      <c r="L34" s="24"/>
      <c r="M34" s="24">
        <v>8549718818</v>
      </c>
      <c r="N34" s="24"/>
      <c r="O34" s="24">
        <v>9080646750</v>
      </c>
      <c r="P34" s="24"/>
      <c r="Q34" s="24">
        <f t="shared" si="1"/>
        <v>-530927932</v>
      </c>
      <c r="S34" s="25"/>
      <c r="T34" s="24"/>
      <c r="U34" s="24"/>
      <c r="V34" s="24"/>
    </row>
    <row r="35" spans="1:22" ht="24" x14ac:dyDescent="0.2">
      <c r="A35" s="23" t="s">
        <v>60</v>
      </c>
      <c r="C35" s="24">
        <v>1</v>
      </c>
      <c r="D35" s="24"/>
      <c r="E35" s="24">
        <v>1</v>
      </c>
      <c r="F35" s="24"/>
      <c r="G35" s="24">
        <v>3624</v>
      </c>
      <c r="H35" s="24"/>
      <c r="I35" s="24">
        <f t="shared" si="0"/>
        <v>-3623</v>
      </c>
      <c r="J35" s="24"/>
      <c r="K35" s="24">
        <v>401772</v>
      </c>
      <c r="L35" s="24"/>
      <c r="M35" s="24">
        <v>3282361737</v>
      </c>
      <c r="N35" s="24"/>
      <c r="O35" s="24">
        <v>3823227812</v>
      </c>
      <c r="P35" s="24"/>
      <c r="Q35" s="24">
        <f t="shared" si="1"/>
        <v>-540866075</v>
      </c>
      <c r="S35" s="25"/>
      <c r="T35" s="24"/>
      <c r="U35" s="24"/>
      <c r="V35" s="24"/>
    </row>
    <row r="36" spans="1:22" ht="24" x14ac:dyDescent="0.2">
      <c r="A36" s="23" t="s">
        <v>112</v>
      </c>
      <c r="C36" s="24">
        <v>91723080</v>
      </c>
      <c r="D36" s="24"/>
      <c r="E36" s="24">
        <v>59564479000</v>
      </c>
      <c r="F36" s="24"/>
      <c r="G36" s="24">
        <v>42926185994</v>
      </c>
      <c r="H36" s="24"/>
      <c r="I36" s="24">
        <f t="shared" si="0"/>
        <v>16638293006</v>
      </c>
      <c r="J36" s="24"/>
      <c r="K36" s="24">
        <v>204881975</v>
      </c>
      <c r="L36" s="24"/>
      <c r="M36" s="24">
        <v>473372131907</v>
      </c>
      <c r="N36" s="24"/>
      <c r="O36" s="24">
        <v>431031139556</v>
      </c>
      <c r="P36" s="24"/>
      <c r="Q36" s="24">
        <f t="shared" si="1"/>
        <v>42340992351</v>
      </c>
      <c r="S36" s="25"/>
      <c r="T36" s="24"/>
      <c r="U36" s="24"/>
      <c r="V36" s="24"/>
    </row>
    <row r="37" spans="1:22" ht="24" x14ac:dyDescent="0.2">
      <c r="A37" s="23" t="s">
        <v>118</v>
      </c>
      <c r="C37" s="24">
        <v>9021184</v>
      </c>
      <c r="D37" s="24"/>
      <c r="E37" s="24">
        <v>36178051247</v>
      </c>
      <c r="F37" s="24"/>
      <c r="G37" s="24">
        <v>36382395537</v>
      </c>
      <c r="H37" s="24"/>
      <c r="I37" s="24">
        <f t="shared" si="0"/>
        <v>-204344290</v>
      </c>
      <c r="J37" s="24"/>
      <c r="K37" s="24">
        <v>10787548</v>
      </c>
      <c r="L37" s="24"/>
      <c r="M37" s="24">
        <v>42861896231</v>
      </c>
      <c r="N37" s="24"/>
      <c r="O37" s="24">
        <v>43506133799</v>
      </c>
      <c r="P37" s="24"/>
      <c r="Q37" s="24">
        <f t="shared" si="1"/>
        <v>-644237568</v>
      </c>
      <c r="S37" s="25"/>
      <c r="T37" s="24"/>
      <c r="U37" s="24"/>
      <c r="V37" s="24"/>
    </row>
    <row r="38" spans="1:22" ht="24" x14ac:dyDescent="0.2">
      <c r="A38" s="23" t="s">
        <v>85</v>
      </c>
      <c r="C38" s="24">
        <v>0</v>
      </c>
      <c r="D38" s="24"/>
      <c r="E38" s="24">
        <v>0</v>
      </c>
      <c r="F38" s="24"/>
      <c r="G38" s="24">
        <v>0</v>
      </c>
      <c r="H38" s="24"/>
      <c r="I38" s="24">
        <f t="shared" si="0"/>
        <v>0</v>
      </c>
      <c r="J38" s="24"/>
      <c r="K38" s="24">
        <v>1500000</v>
      </c>
      <c r="L38" s="24"/>
      <c r="M38" s="24">
        <v>5355941441</v>
      </c>
      <c r="N38" s="24"/>
      <c r="O38" s="24">
        <v>4055178763</v>
      </c>
      <c r="P38" s="24"/>
      <c r="Q38" s="24">
        <f t="shared" si="1"/>
        <v>1300762678</v>
      </c>
      <c r="S38" s="25"/>
      <c r="T38" s="24"/>
      <c r="U38" s="24"/>
      <c r="V38" s="24"/>
    </row>
    <row r="39" spans="1:22" ht="24" x14ac:dyDescent="0.2">
      <c r="A39" s="23" t="s">
        <v>59</v>
      </c>
      <c r="C39" s="24">
        <v>63287956</v>
      </c>
      <c r="D39" s="24"/>
      <c r="E39" s="24">
        <v>103493976428</v>
      </c>
      <c r="F39" s="24"/>
      <c r="G39" s="24">
        <v>100846962450</v>
      </c>
      <c r="H39" s="24"/>
      <c r="I39" s="24">
        <f t="shared" si="0"/>
        <v>2647013978</v>
      </c>
      <c r="J39" s="24"/>
      <c r="K39" s="24">
        <v>111785231</v>
      </c>
      <c r="L39" s="24"/>
      <c r="M39" s="24">
        <v>179009265427</v>
      </c>
      <c r="N39" s="24"/>
      <c r="O39" s="24">
        <v>178125535144</v>
      </c>
      <c r="P39" s="24"/>
      <c r="Q39" s="24">
        <f>+M39-O39</f>
        <v>883730283</v>
      </c>
      <c r="S39" s="25"/>
      <c r="T39" s="24"/>
      <c r="U39" s="24"/>
      <c r="V39" s="24"/>
    </row>
    <row r="40" spans="1:22" ht="24" x14ac:dyDescent="0.2">
      <c r="A40" s="23" t="s">
        <v>66</v>
      </c>
      <c r="C40" s="24">
        <v>10492627</v>
      </c>
      <c r="D40" s="24"/>
      <c r="E40" s="24">
        <v>29590642575</v>
      </c>
      <c r="F40" s="24"/>
      <c r="G40" s="24">
        <v>24600851277</v>
      </c>
      <c r="H40" s="24"/>
      <c r="I40" s="24">
        <f t="shared" si="0"/>
        <v>4989791298</v>
      </c>
      <c r="J40" s="24"/>
      <c r="K40" s="24">
        <v>21076205</v>
      </c>
      <c r="L40" s="24"/>
      <c r="M40" s="24">
        <v>50696318246</v>
      </c>
      <c r="N40" s="24"/>
      <c r="O40" s="24">
        <v>49414944839</v>
      </c>
      <c r="P40" s="24"/>
      <c r="Q40" s="24">
        <f t="shared" si="1"/>
        <v>1281373407</v>
      </c>
      <c r="S40" s="25"/>
      <c r="T40" s="24"/>
      <c r="U40" s="24"/>
      <c r="V40" s="24"/>
    </row>
    <row r="41" spans="1:22" ht="24" x14ac:dyDescent="0.2">
      <c r="A41" s="23" t="s">
        <v>117</v>
      </c>
      <c r="C41" s="24">
        <v>750000</v>
      </c>
      <c r="D41" s="24"/>
      <c r="E41" s="24">
        <v>2776381684</v>
      </c>
      <c r="F41" s="24"/>
      <c r="G41" s="24">
        <v>2275314110</v>
      </c>
      <c r="H41" s="24"/>
      <c r="I41" s="24">
        <f t="shared" si="0"/>
        <v>501067574</v>
      </c>
      <c r="J41" s="24"/>
      <c r="K41" s="24">
        <v>750000</v>
      </c>
      <c r="L41" s="24"/>
      <c r="M41" s="24">
        <v>2776381684</v>
      </c>
      <c r="N41" s="24"/>
      <c r="O41" s="24">
        <v>2275314110</v>
      </c>
      <c r="P41" s="24"/>
      <c r="Q41" s="24">
        <f t="shared" si="1"/>
        <v>501067574</v>
      </c>
      <c r="S41" s="25"/>
      <c r="T41" s="24"/>
      <c r="U41" s="24"/>
      <c r="V41" s="24"/>
    </row>
    <row r="42" spans="1:22" ht="24" x14ac:dyDescent="0.2">
      <c r="A42" s="23" t="s">
        <v>101</v>
      </c>
      <c r="C42" s="24">
        <v>27909726</v>
      </c>
      <c r="D42" s="24"/>
      <c r="E42" s="24">
        <v>176192387581</v>
      </c>
      <c r="F42" s="24"/>
      <c r="G42" s="24">
        <v>114601710489</v>
      </c>
      <c r="H42" s="24"/>
      <c r="I42" s="24">
        <f t="shared" si="0"/>
        <v>61590677092</v>
      </c>
      <c r="J42" s="24"/>
      <c r="K42" s="24">
        <v>43070495</v>
      </c>
      <c r="L42" s="24"/>
      <c r="M42" s="24">
        <v>276604018789</v>
      </c>
      <c r="N42" s="24"/>
      <c r="O42" s="24">
        <v>200567529826</v>
      </c>
      <c r="P42" s="24"/>
      <c r="Q42" s="24">
        <f t="shared" si="1"/>
        <v>76036488963</v>
      </c>
      <c r="S42" s="25"/>
      <c r="T42" s="24"/>
      <c r="U42" s="24"/>
      <c r="V42" s="24"/>
    </row>
    <row r="43" spans="1:22" ht="24" x14ac:dyDescent="0.2">
      <c r="A43" s="23" t="s">
        <v>97</v>
      </c>
      <c r="C43" s="24">
        <v>2429543</v>
      </c>
      <c r="D43" s="24"/>
      <c r="E43" s="24">
        <v>9940499076</v>
      </c>
      <c r="F43" s="24"/>
      <c r="G43" s="24">
        <v>7175119109</v>
      </c>
      <c r="H43" s="24"/>
      <c r="I43" s="24">
        <f t="shared" si="0"/>
        <v>2765379967</v>
      </c>
      <c r="J43" s="24"/>
      <c r="K43" s="24">
        <v>5234713</v>
      </c>
      <c r="L43" s="24"/>
      <c r="M43" s="24">
        <v>21700544861</v>
      </c>
      <c r="N43" s="24"/>
      <c r="O43" s="24">
        <v>17883213466</v>
      </c>
      <c r="P43" s="24"/>
      <c r="Q43" s="24">
        <f t="shared" si="1"/>
        <v>3817331395</v>
      </c>
      <c r="S43" s="25"/>
      <c r="T43" s="24"/>
      <c r="U43" s="24"/>
      <c r="V43" s="24"/>
    </row>
    <row r="44" spans="1:22" ht="24" x14ac:dyDescent="0.2">
      <c r="A44" s="23" t="s">
        <v>72</v>
      </c>
      <c r="C44" s="24">
        <v>0</v>
      </c>
      <c r="D44" s="24"/>
      <c r="E44" s="24">
        <v>0</v>
      </c>
      <c r="F44" s="24"/>
      <c r="G44" s="24">
        <v>0</v>
      </c>
      <c r="H44" s="24"/>
      <c r="I44" s="24">
        <f t="shared" si="0"/>
        <v>0</v>
      </c>
      <c r="J44" s="24"/>
      <c r="K44" s="24">
        <v>101338748</v>
      </c>
      <c r="L44" s="24"/>
      <c r="M44" s="24">
        <v>208639580774</v>
      </c>
      <c r="N44" s="24"/>
      <c r="O44" s="24">
        <v>182029558882</v>
      </c>
      <c r="P44" s="24"/>
      <c r="Q44" s="24">
        <f t="shared" si="1"/>
        <v>26610021892</v>
      </c>
      <c r="S44" s="25"/>
      <c r="T44" s="24"/>
      <c r="U44" s="24"/>
      <c r="V44" s="24"/>
    </row>
    <row r="45" spans="1:22" ht="24" x14ac:dyDescent="0.2">
      <c r="A45" s="23" t="s">
        <v>100</v>
      </c>
      <c r="C45" s="24">
        <v>3250000</v>
      </c>
      <c r="D45" s="24"/>
      <c r="E45" s="24">
        <v>4495347858</v>
      </c>
      <c r="F45" s="24"/>
      <c r="G45" s="24">
        <v>3887276440</v>
      </c>
      <c r="H45" s="24"/>
      <c r="I45" s="24">
        <f t="shared" si="0"/>
        <v>608071418</v>
      </c>
      <c r="J45" s="24"/>
      <c r="K45" s="24">
        <v>3250000</v>
      </c>
      <c r="L45" s="24"/>
      <c r="M45" s="24">
        <v>4495347858</v>
      </c>
      <c r="N45" s="24"/>
      <c r="O45" s="24">
        <v>3887276440</v>
      </c>
      <c r="P45" s="24"/>
      <c r="Q45" s="24">
        <f t="shared" si="1"/>
        <v>608071418</v>
      </c>
      <c r="S45" s="25"/>
      <c r="T45" s="24"/>
      <c r="U45" s="24"/>
      <c r="V45" s="24"/>
    </row>
    <row r="46" spans="1:22" ht="24" x14ac:dyDescent="0.2">
      <c r="A46" s="23" t="s">
        <v>82</v>
      </c>
      <c r="C46" s="24">
        <v>0</v>
      </c>
      <c r="D46" s="24"/>
      <c r="E46" s="24">
        <v>0</v>
      </c>
      <c r="F46" s="24"/>
      <c r="G46" s="24">
        <v>0</v>
      </c>
      <c r="H46" s="24"/>
      <c r="I46" s="24">
        <f t="shared" si="0"/>
        <v>0</v>
      </c>
      <c r="J46" s="24"/>
      <c r="K46" s="24">
        <v>285750</v>
      </c>
      <c r="L46" s="24"/>
      <c r="M46" s="24">
        <v>15608535966</v>
      </c>
      <c r="N46" s="24"/>
      <c r="O46" s="24">
        <v>12155688098</v>
      </c>
      <c r="P46" s="24"/>
      <c r="Q46" s="24">
        <f t="shared" si="1"/>
        <v>3452847868</v>
      </c>
      <c r="S46" s="25"/>
      <c r="T46" s="24"/>
      <c r="U46" s="24"/>
      <c r="V46" s="24"/>
    </row>
    <row r="47" spans="1:22" ht="24" x14ac:dyDescent="0.2">
      <c r="A47" s="23" t="s">
        <v>122</v>
      </c>
      <c r="C47" s="24">
        <v>66336</v>
      </c>
      <c r="D47" s="24"/>
      <c r="E47" s="24">
        <v>4494861</v>
      </c>
      <c r="F47" s="24"/>
      <c r="G47" s="24">
        <v>7962350</v>
      </c>
      <c r="H47" s="24"/>
      <c r="I47" s="24">
        <f t="shared" si="0"/>
        <v>-3467489</v>
      </c>
      <c r="J47" s="24"/>
      <c r="K47" s="24">
        <v>66336</v>
      </c>
      <c r="L47" s="24"/>
      <c r="M47" s="24">
        <v>4494861</v>
      </c>
      <c r="N47" s="24"/>
      <c r="O47" s="24">
        <v>7962350</v>
      </c>
      <c r="P47" s="24"/>
      <c r="Q47" s="24">
        <f t="shared" si="1"/>
        <v>-3467489</v>
      </c>
      <c r="S47" s="25"/>
      <c r="T47" s="24"/>
      <c r="U47" s="24"/>
      <c r="V47" s="24"/>
    </row>
    <row r="48" spans="1:22" ht="24" x14ac:dyDescent="0.2">
      <c r="A48" s="23" t="s">
        <v>65</v>
      </c>
      <c r="C48" s="24">
        <v>2189164</v>
      </c>
      <c r="D48" s="24"/>
      <c r="E48" s="24">
        <v>12846451375</v>
      </c>
      <c r="F48" s="24"/>
      <c r="G48" s="24">
        <v>12771566636</v>
      </c>
      <c r="H48" s="24"/>
      <c r="I48" s="24">
        <f t="shared" si="0"/>
        <v>74884739</v>
      </c>
      <c r="J48" s="24"/>
      <c r="K48" s="24">
        <v>3186031</v>
      </c>
      <c r="L48" s="24"/>
      <c r="M48" s="24">
        <v>17377222991</v>
      </c>
      <c r="N48" s="24"/>
      <c r="O48" s="24">
        <v>18615640866</v>
      </c>
      <c r="P48" s="24"/>
      <c r="Q48" s="24">
        <f t="shared" si="1"/>
        <v>-1238417875</v>
      </c>
      <c r="S48" s="25"/>
      <c r="T48" s="24"/>
      <c r="U48" s="24"/>
      <c r="V48" s="24"/>
    </row>
    <row r="49" spans="1:22" ht="24" x14ac:dyDescent="0.2">
      <c r="A49" s="23" t="s">
        <v>96</v>
      </c>
      <c r="C49" s="24">
        <v>51597608</v>
      </c>
      <c r="D49" s="24"/>
      <c r="E49" s="24">
        <v>292746662162</v>
      </c>
      <c r="F49" s="24"/>
      <c r="G49" s="24">
        <v>161497521023</v>
      </c>
      <c r="H49" s="24"/>
      <c r="I49" s="24">
        <f t="shared" si="0"/>
        <v>131249141139</v>
      </c>
      <c r="J49" s="24"/>
      <c r="K49" s="24">
        <v>57598605</v>
      </c>
      <c r="L49" s="24"/>
      <c r="M49" s="24">
        <v>320342242138</v>
      </c>
      <c r="N49" s="24"/>
      <c r="O49" s="24">
        <v>183498218188</v>
      </c>
      <c r="P49" s="24"/>
      <c r="Q49" s="24">
        <f t="shared" si="1"/>
        <v>136844023950</v>
      </c>
      <c r="S49" s="25"/>
      <c r="T49" s="24"/>
      <c r="U49" s="24"/>
      <c r="V49" s="24"/>
    </row>
    <row r="50" spans="1:22" ht="24" x14ac:dyDescent="0.2">
      <c r="A50" s="23" t="s">
        <v>79</v>
      </c>
      <c r="C50" s="24">
        <v>0</v>
      </c>
      <c r="D50" s="24"/>
      <c r="E50" s="24">
        <v>0</v>
      </c>
      <c r="F50" s="24"/>
      <c r="G50" s="24">
        <v>0</v>
      </c>
      <c r="H50" s="24"/>
      <c r="I50" s="24">
        <f t="shared" si="0"/>
        <v>0</v>
      </c>
      <c r="J50" s="24"/>
      <c r="K50" s="24">
        <v>800000</v>
      </c>
      <c r="L50" s="24"/>
      <c r="M50" s="24">
        <v>14696035280</v>
      </c>
      <c r="N50" s="24"/>
      <c r="O50" s="24">
        <v>10970752407</v>
      </c>
      <c r="P50" s="24"/>
      <c r="Q50" s="24">
        <f t="shared" si="1"/>
        <v>3725282873</v>
      </c>
      <c r="S50" s="25"/>
      <c r="T50" s="24"/>
      <c r="U50" s="24"/>
      <c r="V50" s="24"/>
    </row>
    <row r="51" spans="1:22" ht="24" x14ac:dyDescent="0.2">
      <c r="A51" s="23" t="s">
        <v>102</v>
      </c>
      <c r="C51" s="24">
        <v>25397725</v>
      </c>
      <c r="D51" s="24"/>
      <c r="E51" s="24">
        <v>149843169463</v>
      </c>
      <c r="F51" s="24"/>
      <c r="G51" s="24">
        <v>125327031562</v>
      </c>
      <c r="H51" s="24"/>
      <c r="I51" s="24">
        <f t="shared" si="0"/>
        <v>24516137901</v>
      </c>
      <c r="J51" s="24"/>
      <c r="K51" s="24">
        <v>32962269</v>
      </c>
      <c r="L51" s="24"/>
      <c r="M51" s="24">
        <v>184165311469</v>
      </c>
      <c r="N51" s="24"/>
      <c r="O51" s="24">
        <v>157089547320</v>
      </c>
      <c r="P51" s="24"/>
      <c r="Q51" s="24">
        <f t="shared" si="1"/>
        <v>27075764149</v>
      </c>
      <c r="S51" s="25"/>
      <c r="T51" s="24"/>
      <c r="U51" s="24"/>
      <c r="V51" s="24"/>
    </row>
    <row r="52" spans="1:22" ht="24" x14ac:dyDescent="0.2">
      <c r="A52" s="23" t="s">
        <v>108</v>
      </c>
      <c r="C52" s="24">
        <v>4392536</v>
      </c>
      <c r="D52" s="24"/>
      <c r="E52" s="24">
        <v>61813159648</v>
      </c>
      <c r="F52" s="24"/>
      <c r="G52" s="24">
        <v>69064803852</v>
      </c>
      <c r="H52" s="24"/>
      <c r="I52" s="24">
        <f t="shared" si="0"/>
        <v>-7251644204</v>
      </c>
      <c r="J52" s="24"/>
      <c r="K52" s="24">
        <v>4603690</v>
      </c>
      <c r="L52" s="24"/>
      <c r="M52" s="24">
        <v>64757688564</v>
      </c>
      <c r="N52" s="24"/>
      <c r="O52" s="24">
        <v>72384824356</v>
      </c>
      <c r="P52" s="24"/>
      <c r="Q52" s="24">
        <f t="shared" si="1"/>
        <v>-7627135792</v>
      </c>
      <c r="S52" s="25"/>
      <c r="T52" s="24"/>
      <c r="U52" s="24"/>
      <c r="V52" s="24"/>
    </row>
    <row r="53" spans="1:22" ht="24" x14ac:dyDescent="0.45">
      <c r="A53" s="23" t="s">
        <v>70</v>
      </c>
      <c r="C53" s="24">
        <v>0</v>
      </c>
      <c r="D53" s="24"/>
      <c r="E53" s="24">
        <v>0</v>
      </c>
      <c r="F53" s="24"/>
      <c r="G53" s="24">
        <v>0</v>
      </c>
      <c r="H53" s="24"/>
      <c r="I53" s="24">
        <f t="shared" si="0"/>
        <v>0</v>
      </c>
      <c r="J53" s="24"/>
      <c r="K53" s="24">
        <v>2732656</v>
      </c>
      <c r="L53" s="24"/>
      <c r="M53" s="24">
        <v>10311334401</v>
      </c>
      <c r="N53" s="24"/>
      <c r="O53" s="24">
        <v>11431333066</v>
      </c>
      <c r="P53" s="24"/>
      <c r="Q53" s="24">
        <v>-1530015231</v>
      </c>
      <c r="S53" s="58"/>
      <c r="T53" s="24"/>
      <c r="U53" s="24"/>
      <c r="V53" s="24"/>
    </row>
    <row r="54" spans="1:22" ht="24" x14ac:dyDescent="0.2">
      <c r="A54" s="23" t="s">
        <v>78</v>
      </c>
      <c r="C54" s="24">
        <v>0</v>
      </c>
      <c r="D54" s="24"/>
      <c r="E54" s="24">
        <v>0</v>
      </c>
      <c r="F54" s="24"/>
      <c r="G54" s="24">
        <v>0</v>
      </c>
      <c r="H54" s="24"/>
      <c r="I54" s="24">
        <f t="shared" si="0"/>
        <v>0</v>
      </c>
      <c r="J54" s="24"/>
      <c r="K54" s="24">
        <v>250001</v>
      </c>
      <c r="L54" s="24"/>
      <c r="M54" s="24">
        <v>2462765987</v>
      </c>
      <c r="N54" s="24"/>
      <c r="O54" s="24">
        <v>1701800632</v>
      </c>
      <c r="P54" s="24"/>
      <c r="Q54" s="24">
        <f t="shared" si="1"/>
        <v>760965355</v>
      </c>
      <c r="S54" s="25"/>
      <c r="T54" s="24"/>
      <c r="U54" s="24"/>
      <c r="V54" s="24"/>
    </row>
    <row r="55" spans="1:22" ht="24" x14ac:dyDescent="0.2">
      <c r="A55" s="23" t="s">
        <v>120</v>
      </c>
      <c r="C55" s="24">
        <v>3089665</v>
      </c>
      <c r="D55" s="24"/>
      <c r="E55" s="24">
        <v>18749178478</v>
      </c>
      <c r="F55" s="24"/>
      <c r="G55" s="24">
        <v>21827670027</v>
      </c>
      <c r="H55" s="24"/>
      <c r="I55" s="24">
        <f t="shared" si="0"/>
        <v>-3078491549</v>
      </c>
      <c r="J55" s="24"/>
      <c r="K55" s="24">
        <v>3089665</v>
      </c>
      <c r="L55" s="24"/>
      <c r="M55" s="24">
        <v>18749178478</v>
      </c>
      <c r="N55" s="24"/>
      <c r="O55" s="24">
        <v>21827670027</v>
      </c>
      <c r="P55" s="24"/>
      <c r="Q55" s="24">
        <f t="shared" si="1"/>
        <v>-3078491549</v>
      </c>
      <c r="S55" s="25"/>
      <c r="T55" s="24"/>
      <c r="U55" s="24"/>
      <c r="V55" s="24"/>
    </row>
    <row r="56" spans="1:22" ht="24.75" thickBot="1" x14ac:dyDescent="0.25">
      <c r="A56" s="23" t="s">
        <v>61</v>
      </c>
      <c r="C56" s="24">
        <v>4</v>
      </c>
      <c r="D56" s="24"/>
      <c r="E56" s="24">
        <v>4</v>
      </c>
      <c r="F56" s="24"/>
      <c r="G56" s="24">
        <v>1452</v>
      </c>
      <c r="H56" s="24"/>
      <c r="I56" s="24">
        <f t="shared" si="0"/>
        <v>-1448</v>
      </c>
      <c r="J56" s="24"/>
      <c r="K56" s="24">
        <v>42509115</v>
      </c>
      <c r="L56" s="24"/>
      <c r="M56" s="24">
        <v>123078005891</v>
      </c>
      <c r="N56" s="24"/>
      <c r="O56" s="24">
        <v>119627252123</v>
      </c>
      <c r="P56" s="24"/>
      <c r="Q56" s="24">
        <f t="shared" si="1"/>
        <v>3450753768</v>
      </c>
      <c r="S56" s="25"/>
      <c r="T56" s="24"/>
      <c r="U56" s="24"/>
      <c r="V56" s="24"/>
    </row>
    <row r="57" spans="1:22" s="29" customFormat="1" ht="24.75" thickBot="1" x14ac:dyDescent="0.25">
      <c r="A57" s="29" t="s">
        <v>18</v>
      </c>
      <c r="C57" s="29" t="s">
        <v>18</v>
      </c>
      <c r="E57" s="30">
        <f>SUM(E8:E56)</f>
        <v>1628783843891</v>
      </c>
      <c r="G57" s="30">
        <f>SUM(G8:G56)</f>
        <v>1299603578331</v>
      </c>
      <c r="I57" s="30">
        <f>SUM(I8:I56)</f>
        <v>329180265560</v>
      </c>
      <c r="K57" s="29" t="s">
        <v>18</v>
      </c>
      <c r="M57" s="30">
        <f>SUM(M8:M56)</f>
        <v>3052241753581</v>
      </c>
      <c r="O57" s="30">
        <f>SUM(O8:O56)</f>
        <v>2583153515082</v>
      </c>
      <c r="Q57" s="31">
        <f>SUM(Q8:Q56)</f>
        <v>468678221933</v>
      </c>
      <c r="S57" s="32"/>
      <c r="T57" s="33"/>
      <c r="U57" s="33"/>
    </row>
    <row r="58" spans="1:22" ht="23.25" thickTop="1" x14ac:dyDescent="0.2"/>
    <row r="59" spans="1:22" x14ac:dyDescent="0.2">
      <c r="I59" s="25"/>
    </row>
    <row r="60" spans="1:22" x14ac:dyDescent="0.2">
      <c r="Q60" s="24"/>
    </row>
    <row r="61" spans="1:22" x14ac:dyDescent="0.2">
      <c r="Q61" s="25"/>
    </row>
    <row r="62" spans="1:22" x14ac:dyDescent="0.2">
      <c r="I62" s="25"/>
      <c r="Q62" s="25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2025-05-29T13:14:37Z</dcterms:modified>
</cp:coreProperties>
</file>