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3\بخشی\"/>
    </mc:Choice>
  </mc:AlternateContent>
  <xr:revisionPtr revIDLastSave="0" documentId="13_ncr:1_{FB6CAA2E-47E8-409C-B91F-D0E497D8B7F1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فروش'!$K$6:$Q$69</definedName>
    <definedName name="_xlnm._FilterDatabase" localSheetId="0" hidden="1">سهام!$A$6:$A$55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Y55" i="1"/>
  <c r="W55" i="1"/>
  <c r="U55" i="1"/>
  <c r="E55" i="1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73" i="7" s="1"/>
  <c r="S69" i="7"/>
  <c r="S70" i="7"/>
  <c r="S71" i="7"/>
  <c r="U71" i="7" s="1"/>
  <c r="S72" i="7"/>
  <c r="S8" i="7"/>
  <c r="Q73" i="7"/>
  <c r="I63" i="7"/>
  <c r="I64" i="7"/>
  <c r="I65" i="7"/>
  <c r="I66" i="7"/>
  <c r="I67" i="7"/>
  <c r="I68" i="7"/>
  <c r="I72" i="7"/>
  <c r="O73" i="7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O69" i="6"/>
  <c r="M69" i="6"/>
  <c r="E69" i="6"/>
  <c r="G69" i="6"/>
  <c r="I69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M15" i="4"/>
  <c r="M13" i="4"/>
  <c r="M12" i="4"/>
  <c r="M10" i="4"/>
  <c r="S9" i="4"/>
  <c r="S10" i="4"/>
  <c r="S11" i="4"/>
  <c r="S12" i="4"/>
  <c r="S13" i="4"/>
  <c r="S14" i="4"/>
  <c r="S15" i="4"/>
  <c r="S16" i="4"/>
  <c r="S8" i="4"/>
  <c r="E8" i="8"/>
  <c r="G10" i="8"/>
  <c r="C10" i="8"/>
  <c r="I9" i="2"/>
  <c r="A4" i="7"/>
  <c r="A4" i="2"/>
  <c r="M52" i="5"/>
  <c r="O52" i="5"/>
  <c r="Q52" i="5"/>
  <c r="G9" i="8"/>
  <c r="C9" i="8"/>
  <c r="Q17" i="4"/>
  <c r="O17" i="4"/>
  <c r="K17" i="4"/>
  <c r="I17" i="4"/>
  <c r="O55" i="1" l="1"/>
  <c r="K55" i="1"/>
  <c r="U69" i="7"/>
  <c r="U67" i="7"/>
  <c r="U66" i="7"/>
  <c r="U65" i="7"/>
  <c r="U9" i="7"/>
  <c r="U17" i="7"/>
  <c r="U25" i="7"/>
  <c r="U33" i="7"/>
  <c r="U41" i="7"/>
  <c r="U49" i="7"/>
  <c r="U57" i="7"/>
  <c r="U8" i="7"/>
  <c r="U12" i="7"/>
  <c r="U60" i="7"/>
  <c r="U10" i="7"/>
  <c r="U18" i="7"/>
  <c r="U26" i="7"/>
  <c r="U34" i="7"/>
  <c r="U42" i="7"/>
  <c r="U50" i="7"/>
  <c r="U58" i="7"/>
  <c r="U20" i="7"/>
  <c r="U52" i="7"/>
  <c r="U11" i="7"/>
  <c r="U19" i="7"/>
  <c r="U27" i="7"/>
  <c r="U35" i="7"/>
  <c r="U43" i="7"/>
  <c r="U51" i="7"/>
  <c r="U59" i="7"/>
  <c r="U28" i="7"/>
  <c r="U36" i="7"/>
  <c r="U44" i="7"/>
  <c r="U13" i="7"/>
  <c r="U21" i="7"/>
  <c r="U29" i="7"/>
  <c r="U37" i="7"/>
  <c r="U45" i="7"/>
  <c r="U53" i="7"/>
  <c r="U61" i="7"/>
  <c r="U16" i="7"/>
  <c r="U32" i="7"/>
  <c r="U40" i="7"/>
  <c r="U14" i="7"/>
  <c r="U22" i="7"/>
  <c r="U30" i="7"/>
  <c r="U38" i="7"/>
  <c r="U46" i="7"/>
  <c r="U54" i="7"/>
  <c r="U62" i="7"/>
  <c r="U70" i="7"/>
  <c r="U56" i="7"/>
  <c r="U15" i="7"/>
  <c r="U23" i="7"/>
  <c r="U31" i="7"/>
  <c r="U39" i="7"/>
  <c r="U47" i="7"/>
  <c r="U55" i="7"/>
  <c r="U63" i="7"/>
  <c r="U24" i="7"/>
  <c r="U48" i="7"/>
  <c r="U72" i="7"/>
  <c r="U64" i="7"/>
  <c r="U68" i="7"/>
  <c r="Q69" i="6"/>
  <c r="E73" i="7"/>
  <c r="C73" i="7"/>
  <c r="M73" i="7"/>
  <c r="I52" i="5"/>
  <c r="E52" i="5"/>
  <c r="G52" i="5"/>
  <c r="S17" i="4"/>
  <c r="M17" i="4"/>
  <c r="M9" i="3"/>
  <c r="M8" i="3"/>
  <c r="G8" i="8" s="1"/>
  <c r="I10" i="3"/>
  <c r="U73" i="7" l="1"/>
  <c r="G9" i="3"/>
  <c r="G8" i="3"/>
  <c r="C8" i="8" s="1"/>
  <c r="C8" i="10" s="1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G9" i="7" l="1"/>
  <c r="I9" i="7" s="1"/>
  <c r="G17" i="7"/>
  <c r="I17" i="7" s="1"/>
  <c r="G25" i="7"/>
  <c r="I25" i="7" s="1"/>
  <c r="G33" i="7"/>
  <c r="I33" i="7" s="1"/>
  <c r="G41" i="7"/>
  <c r="I41" i="7" s="1"/>
  <c r="G49" i="7"/>
  <c r="I49" i="7" s="1"/>
  <c r="G57" i="7"/>
  <c r="I57" i="7" s="1"/>
  <c r="G8" i="7"/>
  <c r="I8" i="7" s="1"/>
  <c r="G10" i="7"/>
  <c r="I10" i="7" s="1"/>
  <c r="G18" i="7"/>
  <c r="I18" i="7" s="1"/>
  <c r="G26" i="7"/>
  <c r="I26" i="7" s="1"/>
  <c r="G34" i="7"/>
  <c r="I34" i="7" s="1"/>
  <c r="G42" i="7"/>
  <c r="I42" i="7" s="1"/>
  <c r="G50" i="7"/>
  <c r="I50" i="7" s="1"/>
  <c r="G58" i="7"/>
  <c r="I58" i="7" s="1"/>
  <c r="G40" i="7"/>
  <c r="I40" i="7" s="1"/>
  <c r="G11" i="7"/>
  <c r="I11" i="7" s="1"/>
  <c r="G19" i="7"/>
  <c r="I19" i="7" s="1"/>
  <c r="G27" i="7"/>
  <c r="I27" i="7" s="1"/>
  <c r="G35" i="7"/>
  <c r="I35" i="7" s="1"/>
  <c r="G43" i="7"/>
  <c r="I43" i="7" s="1"/>
  <c r="G51" i="7"/>
  <c r="I51" i="7" s="1"/>
  <c r="G59" i="7"/>
  <c r="I59" i="7" s="1"/>
  <c r="G56" i="7"/>
  <c r="I56" i="7" s="1"/>
  <c r="G12" i="7"/>
  <c r="I12" i="7" s="1"/>
  <c r="G20" i="7"/>
  <c r="I20" i="7" s="1"/>
  <c r="G28" i="7"/>
  <c r="I28" i="7" s="1"/>
  <c r="G36" i="7"/>
  <c r="I36" i="7" s="1"/>
  <c r="G44" i="7"/>
  <c r="I44" i="7" s="1"/>
  <c r="G52" i="7"/>
  <c r="I52" i="7" s="1"/>
  <c r="G60" i="7"/>
  <c r="I60" i="7" s="1"/>
  <c r="G48" i="7"/>
  <c r="I48" i="7" s="1"/>
  <c r="G13" i="7"/>
  <c r="I13" i="7" s="1"/>
  <c r="G21" i="7"/>
  <c r="I21" i="7" s="1"/>
  <c r="G29" i="7"/>
  <c r="I29" i="7" s="1"/>
  <c r="G37" i="7"/>
  <c r="I37" i="7" s="1"/>
  <c r="G45" i="7"/>
  <c r="I45" i="7" s="1"/>
  <c r="G53" i="7"/>
  <c r="I53" i="7" s="1"/>
  <c r="G61" i="7"/>
  <c r="I61" i="7" s="1"/>
  <c r="G24" i="7"/>
  <c r="I24" i="7" s="1"/>
  <c r="G14" i="7"/>
  <c r="I14" i="7" s="1"/>
  <c r="G22" i="7"/>
  <c r="I22" i="7" s="1"/>
  <c r="G30" i="7"/>
  <c r="I30" i="7" s="1"/>
  <c r="G38" i="7"/>
  <c r="I38" i="7" s="1"/>
  <c r="G46" i="7"/>
  <c r="I46" i="7" s="1"/>
  <c r="G54" i="7"/>
  <c r="I54" i="7" s="1"/>
  <c r="G62" i="7"/>
  <c r="I62" i="7" s="1"/>
  <c r="G32" i="7"/>
  <c r="I32" i="7" s="1"/>
  <c r="G15" i="7"/>
  <c r="I15" i="7" s="1"/>
  <c r="G23" i="7"/>
  <c r="I23" i="7" s="1"/>
  <c r="G31" i="7"/>
  <c r="I31" i="7" s="1"/>
  <c r="G39" i="7"/>
  <c r="I39" i="7" s="1"/>
  <c r="G47" i="7"/>
  <c r="I47" i="7" s="1"/>
  <c r="G55" i="7"/>
  <c r="I55" i="7" s="1"/>
  <c r="G16" i="7"/>
  <c r="I16" i="7" s="1"/>
  <c r="E9" i="8"/>
  <c r="I10" i="2"/>
  <c r="G9" i="10"/>
  <c r="G10" i="3"/>
  <c r="I9" i="8"/>
  <c r="I10" i="8" s="1"/>
  <c r="E10" i="8"/>
  <c r="R21" i="4"/>
  <c r="E9" i="9"/>
  <c r="C9" i="9"/>
  <c r="G10" i="2"/>
  <c r="C10" i="2"/>
  <c r="I73" i="7" l="1"/>
  <c r="K54" i="7" s="1"/>
  <c r="G73" i="7"/>
  <c r="K10" i="2"/>
  <c r="K62" i="7" l="1"/>
  <c r="K21" i="7"/>
  <c r="K22" i="7"/>
  <c r="K31" i="7"/>
  <c r="K33" i="7"/>
  <c r="K39" i="7"/>
  <c r="K9" i="7"/>
  <c r="K45" i="7"/>
  <c r="K15" i="7"/>
  <c r="C7" i="10"/>
  <c r="K72" i="7"/>
  <c r="K65" i="7"/>
  <c r="K66" i="7"/>
  <c r="K67" i="7"/>
  <c r="K68" i="7"/>
  <c r="K63" i="7"/>
  <c r="K64" i="7"/>
  <c r="K69" i="7"/>
  <c r="K70" i="7"/>
  <c r="K71" i="7"/>
  <c r="K20" i="7"/>
  <c r="K23" i="7"/>
  <c r="K24" i="7"/>
  <c r="K47" i="7"/>
  <c r="K46" i="7"/>
  <c r="K57" i="7"/>
  <c r="K58" i="7"/>
  <c r="K30" i="7"/>
  <c r="K25" i="7"/>
  <c r="K34" i="7"/>
  <c r="K32" i="7"/>
  <c r="K48" i="7"/>
  <c r="K59" i="7"/>
  <c r="K26" i="7"/>
  <c r="K53" i="7"/>
  <c r="K11" i="7"/>
  <c r="K41" i="7"/>
  <c r="K49" i="7"/>
  <c r="K60" i="7"/>
  <c r="K12" i="7"/>
  <c r="K17" i="7"/>
  <c r="K27" i="7"/>
  <c r="K36" i="7"/>
  <c r="K42" i="7"/>
  <c r="K50" i="7"/>
  <c r="K61" i="7"/>
  <c r="K55" i="7"/>
  <c r="K10" i="7"/>
  <c r="K16" i="7"/>
  <c r="K35" i="7"/>
  <c r="K13" i="7"/>
  <c r="K18" i="7"/>
  <c r="K28" i="7"/>
  <c r="K37" i="7"/>
  <c r="K43" i="7"/>
  <c r="K51" i="7"/>
  <c r="K8" i="7"/>
  <c r="K14" i="7"/>
  <c r="K19" i="7"/>
  <c r="K29" i="7"/>
  <c r="K38" i="7"/>
  <c r="K44" i="7"/>
  <c r="K52" i="7"/>
  <c r="K40" i="7"/>
  <c r="K56" i="7"/>
  <c r="C9" i="10"/>
  <c r="K73" i="7" l="1"/>
  <c r="E7" i="10"/>
  <c r="E8" i="10"/>
  <c r="E9" i="10" l="1"/>
</calcChain>
</file>

<file path=xl/sharedStrings.xml><?xml version="1.0" encoding="utf-8"?>
<sst xmlns="http://schemas.openxmlformats.org/spreadsheetml/2006/main" count="894" uniqueCount="131">
  <si>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</si>
  <si>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</si>
  <si>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</si>
  <si>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</si>
  <si>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</si>
  <si>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</si>
  <si>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</si>
  <si>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</si>
  <si>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</si>
  <si>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</si>
  <si>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</si>
  <si>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</si>
  <si>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</si>
  <si>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</si>
  <si>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</si>
  <si>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</si>
  <si>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</si>
  <si>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</si>
  <si>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</si>
  <si>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</si>
  <si>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</si>
  <si>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</si>
  <si>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</si>
  <si>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</si>
  <si>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</si>
  <si>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</si>
  <si>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</si>
  <si>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</si>
  <si>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</si>
  <si>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</si>
  <si>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</si>
  <si>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</si>
  <si>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</si>
  <si>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</si>
  <si>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</si>
  <si>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</si>
  <si>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</si>
  <si>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</si>
  <si>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</si>
  <si>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</si>
  <si>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</si>
  <si>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</si>
  <si>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</si>
  <si>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</si>
  <si>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</si>
  <si>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</si>
  <si>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</si>
  <si>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</si>
  <si>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</si>
  <si>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</si>
  <si>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</si>
  <si>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</si>
  <si>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</si>
  <si>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</si>
  <si>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</si>
  <si>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</si>
  <si>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</si>
  <si>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</si>
  <si>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</si>
  <si>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</si>
  <si>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</si>
  <si>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</si>
  <si>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</si>
  <si>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</si>
  <si>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</si>
  <si>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</si>
  <si>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</si>
  <si>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</si>
  <si>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</si>
  <si>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</si>
  <si>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</si>
  <si>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</si>
  <si>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</si>
  <si>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</si>
  <si>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توسعه نیشکر و  صنایع جانبی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</si>
  <si>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</si>
  <si>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</si>
  <si>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</si>
  <si>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</si>
  <si>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</si>
  <si>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</si>
  <si>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</si>
  <si>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</si>
  <si>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</si>
  <si>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</si>
  <si>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سرمایه گذاری  سایپا</t>
  </si>
  <si>
    <t>صنایع ریخته گری ایران</t>
  </si>
  <si>
    <t>فنرسازی زر</t>
  </si>
  <si>
    <t>لنت  ترمزایران</t>
  </si>
  <si>
    <t>لیزینگ رایان  سایپا</t>
  </si>
  <si>
    <t>مهرمام میهن</t>
  </si>
  <si>
    <t>-</t>
  </si>
  <si>
    <t>سرمایه گذاری سایپا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</si>
  <si>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</si>
  <si>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</si>
  <si>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</si>
  <si>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</si>
  <si>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گسترش سرمایه گذاری ایران خودرو</t>
  </si>
  <si>
    <t>لیزینگ رایان سایپا</t>
  </si>
  <si>
    <t>لنت ترمزایران</t>
  </si>
  <si>
    <t>نفت بهران</t>
  </si>
  <si>
    <t>داروسازی کوثر</t>
  </si>
  <si>
    <t>1404/02/31</t>
  </si>
  <si>
    <t>ایران‌ خودرو</t>
  </si>
  <si>
    <t>پتروشیمی شازند</t>
  </si>
  <si>
    <t>تولیدی برنا باطری</t>
  </si>
  <si>
    <t>دوده  صنعتی  پارس</t>
  </si>
  <si>
    <t>سرمایه گذاری آرمان گستر پاریز</t>
  </si>
  <si>
    <t>سرمایه گذاری مهر</t>
  </si>
  <si>
    <t>فنرسازی‌خاور</t>
  </si>
  <si>
    <t>نیرو محرکه‌</t>
  </si>
  <si>
    <t>اختیارخ خساپا-4000-1404/02/31</t>
  </si>
  <si>
    <t>ارزشیابی اوراق اختیارخ خگستر-7000-1404/04/04</t>
  </si>
  <si>
    <t>برای ماه منتهی به 1404/03/31</t>
  </si>
  <si>
    <t>1404/03/31</t>
  </si>
  <si>
    <t>پویا</t>
  </si>
  <si>
    <t>دوده‌ صنعتی‌ پارس‌</t>
  </si>
  <si>
    <t>ریخته‌گری‌ تراکتورسازی‌ ایران‌</t>
  </si>
  <si>
    <t>سازه  پویش</t>
  </si>
  <si>
    <t>صنایع غذایی رضوی</t>
  </si>
  <si>
    <t>اختیارخ خساپا-4500-1404/02/31</t>
  </si>
  <si>
    <t>اختیارخ خودرو-2400-1404/03/07</t>
  </si>
  <si>
    <t>اختیارخ خودرو-3000-1404/03/07</t>
  </si>
  <si>
    <t>اختیارخ خساپا-5000-1404/03/28</t>
  </si>
  <si>
    <t>اختیارخ خگستر-6500-1404/04/04</t>
  </si>
  <si>
    <t>اختیارخ خگستر-7000-1404/04/04</t>
  </si>
  <si>
    <t>اختیارخ خودرو-800-1404/03/07</t>
  </si>
  <si>
    <t>اختیارخ خساپا-5000-1404/02/31</t>
  </si>
  <si>
    <t>اختیارخ خودرو-4000-1404/03/07</t>
  </si>
  <si>
    <t>اختیارخ خودرو-4500-1404/03/07</t>
  </si>
  <si>
    <t>سازه پویش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</si>
</sst>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right" vertical="center"/>
    </xf>
    <xf numFmtId="164" fontId="7" fillId="0" borderId="0" xfId="4" applyNumberFormat="1" applyFont="1" applyFill="1" applyAlignment="1">
      <alignment horizontal="center" vertical="center"/>
    </xf>
    <xf numFmtId="3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9" fontId="2" fillId="0" borderId="3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/>
    </xf>
    <xf numFmtId="3" fontId="2" fillId="0" borderId="3" xfId="2" applyNumberFormat="1" applyFont="1" applyFill="1" applyBorder="1" applyAlignment="1">
      <alignment horizontal="center" vertical="center"/>
    </xf>
    <xf numFmtId="3" fontId="13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6"/>
  <sheetViews>
    <sheetView rightToLeft="1" tabSelected="1" topLeftCell="A37" zoomScale="70" zoomScaleNormal="70" workbookViewId="0">
      <selection activeCell="Q60" sqref="Q60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3.375" style="2" bestFit="1" customWidth="1"/>
    <col min="28" max="16384" width="9" style="2"/>
  </cols>
  <sheetData>
    <row r="2" spans="1:27" ht="26.25" x14ac:dyDescent="0.2">
      <c r="A2" s="58" t="s">
        <v>73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  <c r="V2" s="58" t="s">
        <v>0</v>
      </c>
      <c r="W2" s="58" t="s">
        <v>0</v>
      </c>
      <c r="X2" s="58" t="s">
        <v>0</v>
      </c>
      <c r="Y2" s="58" t="s">
        <v>0</v>
      </c>
    </row>
    <row r="3" spans="1:27" ht="26.25" x14ac:dyDescent="0.2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  <c r="L3" s="58" t="s">
        <v>1</v>
      </c>
      <c r="M3" s="58" t="s">
        <v>1</v>
      </c>
      <c r="N3" s="58" t="s">
        <v>1</v>
      </c>
      <c r="O3" s="58" t="s">
        <v>1</v>
      </c>
      <c r="P3" s="58" t="s">
        <v>1</v>
      </c>
      <c r="Q3" s="58" t="s">
        <v>1</v>
      </c>
      <c r="R3" s="58" t="s">
        <v>1</v>
      </c>
      <c r="S3" s="58" t="s">
        <v>1</v>
      </c>
      <c r="T3" s="58" t="s">
        <v>1</v>
      </c>
      <c r="U3" s="58" t="s">
        <v>1</v>
      </c>
      <c r="V3" s="58" t="s">
        <v>1</v>
      </c>
      <c r="W3" s="58" t="s">
        <v>1</v>
      </c>
      <c r="X3" s="58" t="s">
        <v>1</v>
      </c>
      <c r="Y3" s="58" t="s">
        <v>1</v>
      </c>
    </row>
    <row r="4" spans="1:27" ht="26.25" x14ac:dyDescent="0.2">
      <c r="A4" s="58" t="s">
        <v>113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  <c r="V4" s="58" t="s">
        <v>2</v>
      </c>
      <c r="W4" s="58" t="s">
        <v>2</v>
      </c>
      <c r="X4" s="58" t="s">
        <v>2</v>
      </c>
      <c r="Y4" s="58" t="s">
        <v>2</v>
      </c>
    </row>
    <row r="6" spans="1:27" ht="27" thickBot="1" x14ac:dyDescent="0.25">
      <c r="A6" s="57" t="s">
        <v>3</v>
      </c>
      <c r="C6" s="57" t="s">
        <v>102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114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7" ht="27" thickBot="1" x14ac:dyDescent="0.25">
      <c r="A7" s="57" t="s">
        <v>3</v>
      </c>
      <c r="C7" s="57" t="s">
        <v>7</v>
      </c>
      <c r="E7" s="57" t="s">
        <v>8</v>
      </c>
      <c r="G7" s="57" t="s">
        <v>9</v>
      </c>
      <c r="I7" s="57" t="s">
        <v>10</v>
      </c>
      <c r="J7" s="57" t="s">
        <v>10</v>
      </c>
      <c r="K7" s="57" t="s">
        <v>10</v>
      </c>
      <c r="M7" s="57" t="s">
        <v>11</v>
      </c>
      <c r="N7" s="57" t="s">
        <v>11</v>
      </c>
      <c r="O7" s="57" t="s">
        <v>11</v>
      </c>
      <c r="Q7" s="57" t="s">
        <v>7</v>
      </c>
      <c r="S7" s="57" t="s">
        <v>12</v>
      </c>
      <c r="U7" s="57" t="s">
        <v>8</v>
      </c>
      <c r="W7" s="57" t="s">
        <v>9</v>
      </c>
      <c r="Y7" s="57" t="s">
        <v>13</v>
      </c>
    </row>
    <row r="8" spans="1:27" ht="27" thickBot="1" x14ac:dyDescent="0.25">
      <c r="A8" s="57" t="s">
        <v>3</v>
      </c>
      <c r="C8" s="57" t="s">
        <v>7</v>
      </c>
      <c r="E8" s="57" t="s">
        <v>8</v>
      </c>
      <c r="G8" s="57" t="s">
        <v>9</v>
      </c>
      <c r="I8" s="47" t="s">
        <v>7</v>
      </c>
      <c r="K8" s="47" t="s">
        <v>8</v>
      </c>
      <c r="M8" s="47" t="s">
        <v>7</v>
      </c>
      <c r="O8" s="47" t="s">
        <v>14</v>
      </c>
      <c r="Q8" s="57" t="s">
        <v>7</v>
      </c>
      <c r="S8" s="57" t="s">
        <v>12</v>
      </c>
      <c r="U8" s="57" t="s">
        <v>8</v>
      </c>
      <c r="W8" s="57" t="s">
        <v>9</v>
      </c>
      <c r="Y8" s="57" t="s">
        <v>13</v>
      </c>
    </row>
    <row r="9" spans="1:27" ht="21" x14ac:dyDescent="0.2">
      <c r="A9" s="3" t="s">
        <v>109</v>
      </c>
      <c r="C9" s="8">
        <v>17955054</v>
      </c>
      <c r="D9" s="8"/>
      <c r="E9" s="8">
        <v>80187740382</v>
      </c>
      <c r="F9" s="8"/>
      <c r="G9" s="8">
        <v>70197054879.077103</v>
      </c>
      <c r="H9" s="8"/>
      <c r="I9" s="8">
        <v>0</v>
      </c>
      <c r="J9" s="8"/>
      <c r="K9" s="8">
        <v>0</v>
      </c>
      <c r="L9" s="8"/>
      <c r="M9" s="8">
        <v>-3953664</v>
      </c>
      <c r="N9" s="8"/>
      <c r="O9" s="8">
        <v>14680084766</v>
      </c>
      <c r="P9" s="8"/>
      <c r="Q9" s="8">
        <v>14001390</v>
      </c>
      <c r="R9" s="8"/>
      <c r="S9" s="8">
        <v>3423</v>
      </c>
      <c r="T9" s="8"/>
      <c r="U9" s="8">
        <v>62530573637</v>
      </c>
      <c r="V9" s="8"/>
      <c r="W9" s="8">
        <v>47641593760.078499</v>
      </c>
      <c r="Y9" s="1">
        <v>5.8069104426708299E-3</v>
      </c>
      <c r="AA9" s="8"/>
    </row>
    <row r="10" spans="1:27" ht="21" x14ac:dyDescent="0.2">
      <c r="A10" s="3" t="s">
        <v>86</v>
      </c>
      <c r="C10" s="8">
        <v>52763341</v>
      </c>
      <c r="D10" s="8"/>
      <c r="E10" s="8">
        <v>84536393812</v>
      </c>
      <c r="F10" s="8"/>
      <c r="G10" s="8">
        <v>66296040489.007202</v>
      </c>
      <c r="H10" s="8"/>
      <c r="I10" s="8">
        <v>0</v>
      </c>
      <c r="J10" s="8"/>
      <c r="K10" s="8">
        <v>0</v>
      </c>
      <c r="L10" s="8"/>
      <c r="M10" s="8">
        <v>-11637563</v>
      </c>
      <c r="N10" s="8"/>
      <c r="O10" s="8">
        <v>15076996135</v>
      </c>
      <c r="P10" s="8"/>
      <c r="Q10" s="8">
        <v>41125778</v>
      </c>
      <c r="R10" s="8"/>
      <c r="S10" s="8">
        <v>1219</v>
      </c>
      <c r="T10" s="8"/>
      <c r="U10" s="8">
        <v>65890917792</v>
      </c>
      <c r="V10" s="8"/>
      <c r="W10" s="8">
        <v>49834036057.877098</v>
      </c>
      <c r="Y10" s="1">
        <v>6.0741415545885885E-3</v>
      </c>
      <c r="AA10" s="8"/>
    </row>
    <row r="11" spans="1:27" ht="21" x14ac:dyDescent="0.2">
      <c r="A11" s="3" t="s">
        <v>15</v>
      </c>
      <c r="C11" s="8">
        <v>6837952</v>
      </c>
      <c r="D11" s="8"/>
      <c r="E11" s="8">
        <v>11990063611</v>
      </c>
      <c r="F11" s="8"/>
      <c r="G11" s="8">
        <v>13927598414.294399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6837952</v>
      </c>
      <c r="R11" s="8"/>
      <c r="S11" s="8">
        <v>1797</v>
      </c>
      <c r="T11" s="8"/>
      <c r="U11" s="8">
        <v>11990063611</v>
      </c>
      <c r="V11" s="8"/>
      <c r="W11" s="8">
        <v>12214687335.523199</v>
      </c>
      <c r="Y11" s="1">
        <v>1.4888165958470642E-3</v>
      </c>
      <c r="AA11" s="8"/>
    </row>
    <row r="12" spans="1:27" ht="21" x14ac:dyDescent="0.2">
      <c r="A12" s="3" t="s">
        <v>67</v>
      </c>
      <c r="C12" s="8">
        <v>22745976</v>
      </c>
      <c r="D12" s="8"/>
      <c r="E12" s="8">
        <v>82483713351</v>
      </c>
      <c r="F12" s="8"/>
      <c r="G12" s="8">
        <v>87277060529.207993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22745976</v>
      </c>
      <c r="R12" s="8"/>
      <c r="S12" s="8">
        <v>3218</v>
      </c>
      <c r="T12" s="8"/>
      <c r="U12" s="8">
        <v>82483713351</v>
      </c>
      <c r="V12" s="8"/>
      <c r="W12" s="8">
        <v>72761031290.930405</v>
      </c>
      <c r="Y12" s="1">
        <v>8.8686536086635456E-3</v>
      </c>
      <c r="AA12" s="8"/>
    </row>
    <row r="13" spans="1:27" ht="21" x14ac:dyDescent="0.2">
      <c r="A13" s="3" t="s">
        <v>58</v>
      </c>
      <c r="C13" s="8">
        <v>238336257</v>
      </c>
      <c r="D13" s="8"/>
      <c r="E13" s="8">
        <v>614098552603</v>
      </c>
      <c r="F13" s="8"/>
      <c r="G13" s="8">
        <v>411763755598.737</v>
      </c>
      <c r="H13" s="8"/>
      <c r="I13" s="8">
        <v>8117159</v>
      </c>
      <c r="J13" s="8"/>
      <c r="K13" s="8">
        <v>13718620709</v>
      </c>
      <c r="L13" s="8"/>
      <c r="M13" s="8">
        <v>-111311189</v>
      </c>
      <c r="N13" s="8"/>
      <c r="O13" s="8">
        <v>190224385971</v>
      </c>
      <c r="P13" s="8"/>
      <c r="Q13" s="8">
        <v>135142227</v>
      </c>
      <c r="R13" s="8"/>
      <c r="S13" s="8">
        <v>1562</v>
      </c>
      <c r="T13" s="8"/>
      <c r="U13" s="8">
        <v>342796782246</v>
      </c>
      <c r="V13" s="8"/>
      <c r="W13" s="8">
        <v>209836160230.48499</v>
      </c>
      <c r="Y13" s="1">
        <v>2.5576385967032877E-2</v>
      </c>
      <c r="AA13" s="8"/>
    </row>
    <row r="14" spans="1:27" ht="21" x14ac:dyDescent="0.2">
      <c r="A14" s="3" t="s">
        <v>103</v>
      </c>
      <c r="C14" s="8">
        <v>4988591773</v>
      </c>
      <c r="D14" s="8"/>
      <c r="E14" s="8">
        <v>2063888518437</v>
      </c>
      <c r="F14" s="8"/>
      <c r="G14" s="8">
        <v>3029893797341.8501</v>
      </c>
      <c r="H14" s="8"/>
      <c r="I14" s="8">
        <v>248470625</v>
      </c>
      <c r="J14" s="8"/>
      <c r="K14" s="8">
        <v>142798732026</v>
      </c>
      <c r="L14" s="8"/>
      <c r="M14" s="8">
        <v>-311419121</v>
      </c>
      <c r="N14" s="8"/>
      <c r="O14" s="8">
        <v>177554850064</v>
      </c>
      <c r="P14" s="8"/>
      <c r="Q14" s="8">
        <v>4925643277</v>
      </c>
      <c r="R14" s="8"/>
      <c r="S14" s="8">
        <v>581</v>
      </c>
      <c r="T14" s="8"/>
      <c r="U14" s="8">
        <v>2077361158203</v>
      </c>
      <c r="V14" s="8"/>
      <c r="W14" s="8">
        <v>2844771041410.5698</v>
      </c>
      <c r="Y14" s="1">
        <v>0.34674177254785843</v>
      </c>
      <c r="AA14" s="8"/>
    </row>
    <row r="15" spans="1:27" ht="21" x14ac:dyDescent="0.2">
      <c r="A15" s="3" t="s">
        <v>63</v>
      </c>
      <c r="C15" s="8">
        <v>82088715</v>
      </c>
      <c r="D15" s="8"/>
      <c r="E15" s="8">
        <v>159335638314</v>
      </c>
      <c r="F15" s="8"/>
      <c r="G15" s="8">
        <v>137333283266.297</v>
      </c>
      <c r="H15" s="8"/>
      <c r="I15" s="8">
        <v>6000000</v>
      </c>
      <c r="J15" s="8"/>
      <c r="K15" s="8">
        <v>9535614466</v>
      </c>
      <c r="L15" s="8"/>
      <c r="M15" s="8">
        <v>0</v>
      </c>
      <c r="N15" s="8"/>
      <c r="O15" s="8">
        <v>0</v>
      </c>
      <c r="P15" s="8"/>
      <c r="Q15" s="8">
        <v>88088715</v>
      </c>
      <c r="R15" s="8"/>
      <c r="S15" s="8">
        <v>1669</v>
      </c>
      <c r="T15" s="8"/>
      <c r="U15" s="8">
        <v>168871252780</v>
      </c>
      <c r="V15" s="8"/>
      <c r="W15" s="8">
        <v>146145295946.25699</v>
      </c>
      <c r="Y15" s="1">
        <v>1.7813271517559331E-2</v>
      </c>
      <c r="AA15" s="8"/>
    </row>
    <row r="16" spans="1:27" ht="21" x14ac:dyDescent="0.2">
      <c r="A16" s="3" t="s">
        <v>70</v>
      </c>
      <c r="C16" s="8">
        <v>119527435</v>
      </c>
      <c r="D16" s="8"/>
      <c r="E16" s="8">
        <v>254948543758</v>
      </c>
      <c r="F16" s="8"/>
      <c r="G16" s="8">
        <v>193432849728.129</v>
      </c>
      <c r="H16" s="8"/>
      <c r="I16" s="8">
        <v>6205000</v>
      </c>
      <c r="J16" s="8"/>
      <c r="K16" s="8">
        <v>9354328488</v>
      </c>
      <c r="L16" s="8"/>
      <c r="M16" s="8">
        <v>-6465839</v>
      </c>
      <c r="N16" s="8"/>
      <c r="O16" s="8">
        <v>9840299377</v>
      </c>
      <c r="P16" s="8"/>
      <c r="Q16" s="8">
        <v>119266596</v>
      </c>
      <c r="R16" s="8"/>
      <c r="S16" s="8">
        <v>1632</v>
      </c>
      <c r="T16" s="8"/>
      <c r="U16" s="8">
        <v>250710995027</v>
      </c>
      <c r="V16" s="8"/>
      <c r="W16" s="8">
        <v>193484958318.202</v>
      </c>
      <c r="Y16" s="1">
        <v>2.3583380325516764E-2</v>
      </c>
      <c r="AA16" s="8"/>
    </row>
    <row r="17" spans="1:27" ht="21" x14ac:dyDescent="0.2">
      <c r="A17" s="3" t="s">
        <v>57</v>
      </c>
      <c r="C17" s="8">
        <v>203307520</v>
      </c>
      <c r="D17" s="8"/>
      <c r="E17" s="8">
        <v>217770414921</v>
      </c>
      <c r="F17" s="8"/>
      <c r="G17" s="8">
        <v>216850982594.68799</v>
      </c>
      <c r="H17" s="8"/>
      <c r="I17" s="8">
        <v>0</v>
      </c>
      <c r="J17" s="8"/>
      <c r="K17" s="8">
        <v>0</v>
      </c>
      <c r="L17" s="8"/>
      <c r="M17" s="8">
        <v>-23605007</v>
      </c>
      <c r="N17" s="8"/>
      <c r="O17" s="8">
        <v>24851247390</v>
      </c>
      <c r="P17" s="8"/>
      <c r="Q17" s="8">
        <v>179702513</v>
      </c>
      <c r="R17" s="8"/>
      <c r="S17" s="8">
        <v>960</v>
      </c>
      <c r="T17" s="8"/>
      <c r="U17" s="8">
        <v>192486194405</v>
      </c>
      <c r="V17" s="8"/>
      <c r="W17" s="8">
        <v>171487951725.74399</v>
      </c>
      <c r="Y17" s="1">
        <v>2.0902222177606955E-2</v>
      </c>
      <c r="AA17" s="8"/>
    </row>
    <row r="18" spans="1:27" ht="21" x14ac:dyDescent="0.2">
      <c r="A18" s="3" t="s">
        <v>59</v>
      </c>
      <c r="C18" s="8">
        <v>17204579</v>
      </c>
      <c r="D18" s="8"/>
      <c r="E18" s="8">
        <v>67437745155</v>
      </c>
      <c r="F18" s="8"/>
      <c r="G18" s="8">
        <v>57514738131.896896</v>
      </c>
      <c r="H18" s="8"/>
      <c r="I18" s="8">
        <v>0</v>
      </c>
      <c r="J18" s="8"/>
      <c r="K18" s="8">
        <v>0</v>
      </c>
      <c r="L18" s="8"/>
      <c r="M18" s="8">
        <v>-2534238</v>
      </c>
      <c r="N18" s="8"/>
      <c r="O18" s="8">
        <v>8478991087</v>
      </c>
      <c r="P18" s="8"/>
      <c r="Q18" s="8">
        <v>14670341</v>
      </c>
      <c r="R18" s="8"/>
      <c r="S18" s="8">
        <v>3263</v>
      </c>
      <c r="T18" s="8"/>
      <c r="U18" s="8">
        <v>57504151533</v>
      </c>
      <c r="V18" s="8"/>
      <c r="W18" s="8">
        <v>47584500213.036102</v>
      </c>
      <c r="Y18" s="1">
        <v>5.7999514581288936E-3</v>
      </c>
      <c r="AA18" s="8"/>
    </row>
    <row r="19" spans="1:27" ht="21" x14ac:dyDescent="0.2">
      <c r="A19" s="3" t="s">
        <v>62</v>
      </c>
      <c r="C19" s="8">
        <v>10612027</v>
      </c>
      <c r="D19" s="8"/>
      <c r="E19" s="8">
        <v>52886507264</v>
      </c>
      <c r="F19" s="8"/>
      <c r="G19" s="8">
        <v>49896228128.125504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10612027</v>
      </c>
      <c r="R19" s="8"/>
      <c r="S19" s="8">
        <v>4031</v>
      </c>
      <c r="T19" s="8"/>
      <c r="U19" s="8">
        <v>52886507264</v>
      </c>
      <c r="V19" s="8"/>
      <c r="W19" s="8">
        <v>42522557206.019897</v>
      </c>
      <c r="Y19" s="1">
        <v>5.1829643385191788E-3</v>
      </c>
      <c r="AA19" s="8"/>
    </row>
    <row r="20" spans="1:27" ht="21" x14ac:dyDescent="0.2">
      <c r="A20" s="3" t="s">
        <v>61</v>
      </c>
      <c r="C20" s="8">
        <v>1046736</v>
      </c>
      <c r="D20" s="8"/>
      <c r="E20" s="8">
        <v>21654692286</v>
      </c>
      <c r="F20" s="8"/>
      <c r="G20" s="8">
        <v>16544075940.719999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1046736</v>
      </c>
      <c r="R20" s="8"/>
      <c r="S20" s="8">
        <v>14480</v>
      </c>
      <c r="T20" s="8"/>
      <c r="U20" s="8">
        <v>21654692286</v>
      </c>
      <c r="V20" s="8"/>
      <c r="W20" s="8">
        <v>15066554693.184</v>
      </c>
      <c r="Y20" s="1">
        <v>1.836423319998882E-3</v>
      </c>
      <c r="AA20" s="8"/>
    </row>
    <row r="21" spans="1:27" ht="21" x14ac:dyDescent="0.2">
      <c r="A21" s="3" t="s">
        <v>68</v>
      </c>
      <c r="C21" s="8">
        <v>83150326</v>
      </c>
      <c r="D21" s="8"/>
      <c r="E21" s="8">
        <v>231675253805</v>
      </c>
      <c r="F21" s="8"/>
      <c r="G21" s="8">
        <v>236064340936.21701</v>
      </c>
      <c r="H21" s="8"/>
      <c r="I21" s="8">
        <v>0</v>
      </c>
      <c r="J21" s="8"/>
      <c r="K21" s="8">
        <v>0</v>
      </c>
      <c r="L21" s="8"/>
      <c r="M21" s="8">
        <v>-14122439</v>
      </c>
      <c r="N21" s="8"/>
      <c r="O21" s="8">
        <v>35492956882</v>
      </c>
      <c r="P21" s="8"/>
      <c r="Q21" s="8">
        <v>69027887</v>
      </c>
      <c r="R21" s="8"/>
      <c r="S21" s="8">
        <v>2570</v>
      </c>
      <c r="T21" s="8"/>
      <c r="U21" s="8">
        <v>192327005919</v>
      </c>
      <c r="V21" s="8"/>
      <c r="W21" s="8">
        <v>176346129655.939</v>
      </c>
      <c r="Y21" s="1">
        <v>2.1494372899878593E-2</v>
      </c>
      <c r="AA21" s="8"/>
    </row>
    <row r="22" spans="1:27" ht="21" x14ac:dyDescent="0.2">
      <c r="A22" s="3" t="s">
        <v>117</v>
      </c>
      <c r="C22" s="8">
        <v>40648632</v>
      </c>
      <c r="D22" s="8"/>
      <c r="E22" s="8">
        <v>107591426515</v>
      </c>
      <c r="F22" s="8"/>
      <c r="G22" s="8">
        <v>155081193390.785</v>
      </c>
      <c r="H22" s="8"/>
      <c r="I22" s="8">
        <v>8972710</v>
      </c>
      <c r="J22" s="8"/>
      <c r="K22" s="8">
        <v>32157698089</v>
      </c>
      <c r="L22" s="8"/>
      <c r="M22" s="8">
        <v>0</v>
      </c>
      <c r="N22" s="8"/>
      <c r="O22" s="8">
        <v>0</v>
      </c>
      <c r="P22" s="8"/>
      <c r="Q22" s="8">
        <v>49621342</v>
      </c>
      <c r="R22" s="8"/>
      <c r="S22" s="8">
        <v>2881</v>
      </c>
      <c r="T22" s="8"/>
      <c r="U22" s="8">
        <v>139749124604</v>
      </c>
      <c r="V22" s="8"/>
      <c r="W22" s="8">
        <v>142108479738.50299</v>
      </c>
      <c r="Y22" s="1">
        <v>1.7321234447808899E-2</v>
      </c>
      <c r="AA22" s="8"/>
    </row>
    <row r="23" spans="1:27" ht="21" x14ac:dyDescent="0.2">
      <c r="A23" s="3" t="s">
        <v>66</v>
      </c>
      <c r="C23" s="8">
        <v>3233496</v>
      </c>
      <c r="D23" s="8"/>
      <c r="E23" s="8">
        <v>53839281636</v>
      </c>
      <c r="F23" s="8"/>
      <c r="G23" s="8">
        <v>47538856575.251999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3233496</v>
      </c>
      <c r="R23" s="8"/>
      <c r="S23" s="8">
        <v>12550</v>
      </c>
      <c r="T23" s="8"/>
      <c r="U23" s="8">
        <v>53839281636</v>
      </c>
      <c r="V23" s="8"/>
      <c r="W23" s="8">
        <v>40338921569.940002</v>
      </c>
      <c r="Y23" s="1">
        <v>4.9168066477836957E-3</v>
      </c>
      <c r="AA23" s="8"/>
    </row>
    <row r="24" spans="1:27" ht="21" x14ac:dyDescent="0.2">
      <c r="A24" s="3" t="s">
        <v>65</v>
      </c>
      <c r="C24" s="8">
        <v>190601564</v>
      </c>
      <c r="D24" s="8"/>
      <c r="E24" s="8">
        <v>450312361862</v>
      </c>
      <c r="F24" s="8"/>
      <c r="G24" s="8">
        <v>511372743872.58698</v>
      </c>
      <c r="H24" s="8"/>
      <c r="I24" s="8">
        <v>0</v>
      </c>
      <c r="J24" s="8"/>
      <c r="K24" s="8">
        <v>0</v>
      </c>
      <c r="L24" s="8"/>
      <c r="M24" s="8">
        <v>-35796753</v>
      </c>
      <c r="N24" s="8"/>
      <c r="O24" s="8">
        <v>88583820313</v>
      </c>
      <c r="P24" s="8"/>
      <c r="Q24" s="8">
        <v>154804811</v>
      </c>
      <c r="R24" s="8"/>
      <c r="S24" s="8">
        <v>2356</v>
      </c>
      <c r="T24" s="8"/>
      <c r="U24" s="8">
        <v>365739494689</v>
      </c>
      <c r="V24" s="8"/>
      <c r="W24" s="8">
        <v>362550049914.44</v>
      </c>
      <c r="Y24" s="1">
        <v>4.4190286358621676E-2</v>
      </c>
      <c r="AA24" s="8"/>
    </row>
    <row r="25" spans="1:27" ht="21" x14ac:dyDescent="0.2">
      <c r="A25" s="3" t="s">
        <v>60</v>
      </c>
      <c r="C25" s="8">
        <v>3217782375</v>
      </c>
      <c r="D25" s="8"/>
      <c r="E25" s="8">
        <v>1207960106212</v>
      </c>
      <c r="F25" s="8"/>
      <c r="G25" s="8">
        <v>1759250113427.8101</v>
      </c>
      <c r="H25" s="8"/>
      <c r="I25" s="8">
        <v>20000000</v>
      </c>
      <c r="J25" s="8"/>
      <c r="K25" s="8">
        <v>9900882304</v>
      </c>
      <c r="L25" s="8"/>
      <c r="M25" s="8">
        <v>-173749222</v>
      </c>
      <c r="N25" s="8"/>
      <c r="O25" s="8">
        <v>91104793236</v>
      </c>
      <c r="P25" s="8"/>
      <c r="Q25" s="8">
        <v>3064033153</v>
      </c>
      <c r="R25" s="8"/>
      <c r="S25" s="8">
        <v>495</v>
      </c>
      <c r="T25" s="8"/>
      <c r="U25" s="8">
        <v>1152635282060</v>
      </c>
      <c r="V25" s="8"/>
      <c r="W25" s="8">
        <v>1507672067091.1299</v>
      </c>
      <c r="Y25" s="1">
        <v>0.18376624246879883</v>
      </c>
      <c r="AA25" s="8"/>
    </row>
    <row r="26" spans="1:27" ht="21" x14ac:dyDescent="0.2">
      <c r="A26" s="3" t="s">
        <v>56</v>
      </c>
      <c r="C26" s="8">
        <v>67054196</v>
      </c>
      <c r="D26" s="8"/>
      <c r="E26" s="8">
        <v>71789850298</v>
      </c>
      <c r="F26" s="8"/>
      <c r="G26" s="8">
        <v>59656425062.750999</v>
      </c>
      <c r="H26" s="8"/>
      <c r="I26" s="8">
        <v>0</v>
      </c>
      <c r="J26" s="8"/>
      <c r="K26" s="8">
        <v>0</v>
      </c>
      <c r="L26" s="8"/>
      <c r="M26" s="8">
        <v>-67054196</v>
      </c>
      <c r="N26" s="8"/>
      <c r="O26" s="8">
        <v>62287356760</v>
      </c>
      <c r="P26" s="8"/>
      <c r="Q26" s="8">
        <v>0</v>
      </c>
      <c r="R26" s="8"/>
      <c r="S26" s="8">
        <v>0</v>
      </c>
      <c r="T26" s="8"/>
      <c r="U26" s="8">
        <v>0</v>
      </c>
      <c r="V26" s="8"/>
      <c r="W26" s="8">
        <v>0</v>
      </c>
      <c r="Y26" s="1">
        <v>0</v>
      </c>
      <c r="AA26" s="8"/>
    </row>
    <row r="27" spans="1:27" ht="21" x14ac:dyDescent="0.2">
      <c r="A27" s="3" t="s">
        <v>96</v>
      </c>
      <c r="C27" s="8">
        <v>46242794</v>
      </c>
      <c r="D27" s="8"/>
      <c r="E27" s="8">
        <v>202228353553</v>
      </c>
      <c r="F27" s="8"/>
      <c r="G27" s="8">
        <v>302467132892.10602</v>
      </c>
      <c r="H27" s="8"/>
      <c r="I27" s="8">
        <v>0</v>
      </c>
      <c r="J27" s="8"/>
      <c r="K27" s="8">
        <v>0</v>
      </c>
      <c r="L27" s="8"/>
      <c r="M27" s="8">
        <v>-8062531</v>
      </c>
      <c r="N27" s="8"/>
      <c r="O27" s="8">
        <v>49204015892</v>
      </c>
      <c r="P27" s="8"/>
      <c r="Q27" s="8">
        <v>38180263</v>
      </c>
      <c r="R27" s="8"/>
      <c r="S27" s="8">
        <v>5690</v>
      </c>
      <c r="T27" s="8"/>
      <c r="U27" s="8">
        <v>166969403384</v>
      </c>
      <c r="V27" s="8"/>
      <c r="W27" s="8">
        <v>215953084576.004</v>
      </c>
      <c r="Y27" s="1">
        <v>2.6321962028948469E-2</v>
      </c>
      <c r="AA27" s="8"/>
    </row>
    <row r="28" spans="1:27" ht="21" x14ac:dyDescent="0.2">
      <c r="A28" s="3" t="s">
        <v>64</v>
      </c>
      <c r="C28" s="8">
        <v>13860529</v>
      </c>
      <c r="D28" s="8"/>
      <c r="E28" s="8">
        <v>71104132824</v>
      </c>
      <c r="F28" s="8"/>
      <c r="G28" s="8">
        <v>77019348985.195496</v>
      </c>
      <c r="H28" s="8"/>
      <c r="I28" s="8">
        <v>0</v>
      </c>
      <c r="J28" s="8"/>
      <c r="K28" s="8">
        <v>0</v>
      </c>
      <c r="L28" s="8"/>
      <c r="M28" s="8">
        <v>-5649062</v>
      </c>
      <c r="N28" s="8"/>
      <c r="O28" s="8">
        <v>29812108701</v>
      </c>
      <c r="P28" s="8"/>
      <c r="Q28" s="8">
        <v>8211467</v>
      </c>
      <c r="R28" s="8"/>
      <c r="S28" s="8">
        <v>5000</v>
      </c>
      <c r="T28" s="8"/>
      <c r="U28" s="8">
        <v>42124600022</v>
      </c>
      <c r="V28" s="8"/>
      <c r="W28" s="8">
        <v>40813043856.75</v>
      </c>
      <c r="Y28" s="1">
        <v>4.9745961850574671E-3</v>
      </c>
      <c r="AA28" s="8"/>
    </row>
    <row r="29" spans="1:27" ht="21" x14ac:dyDescent="0.2">
      <c r="A29" s="3" t="s">
        <v>71</v>
      </c>
      <c r="C29" s="8">
        <v>268040987</v>
      </c>
      <c r="D29" s="8"/>
      <c r="E29" s="8">
        <v>561512081966</v>
      </c>
      <c r="F29" s="8"/>
      <c r="G29" s="8">
        <v>615490590624.17798</v>
      </c>
      <c r="H29" s="8"/>
      <c r="I29" s="8">
        <v>0</v>
      </c>
      <c r="J29" s="8"/>
      <c r="K29" s="8">
        <v>0</v>
      </c>
      <c r="L29" s="8"/>
      <c r="M29" s="8">
        <v>-6711855</v>
      </c>
      <c r="N29" s="8"/>
      <c r="O29" s="8">
        <v>14933538300</v>
      </c>
      <c r="P29" s="8"/>
      <c r="Q29" s="8">
        <v>261329132</v>
      </c>
      <c r="R29" s="8"/>
      <c r="S29" s="8">
        <v>2314</v>
      </c>
      <c r="T29" s="8"/>
      <c r="U29" s="8">
        <v>547451591746</v>
      </c>
      <c r="V29" s="8"/>
      <c r="W29" s="8">
        <v>601117553559.88403</v>
      </c>
      <c r="Y29" s="1">
        <v>7.326866134282492E-2</v>
      </c>
      <c r="AA29" s="8"/>
    </row>
    <row r="30" spans="1:27" ht="21" x14ac:dyDescent="0.2">
      <c r="A30" s="3" t="s">
        <v>97</v>
      </c>
      <c r="C30" s="8">
        <v>99279028</v>
      </c>
      <c r="D30" s="8"/>
      <c r="E30" s="8">
        <v>499765927862</v>
      </c>
      <c r="F30" s="8"/>
      <c r="G30" s="8">
        <v>572392243143.71997</v>
      </c>
      <c r="H30" s="8"/>
      <c r="I30" s="8">
        <v>0</v>
      </c>
      <c r="J30" s="8"/>
      <c r="K30" s="8">
        <v>0</v>
      </c>
      <c r="L30" s="8"/>
      <c r="M30" s="8">
        <v>-901062</v>
      </c>
      <c r="N30" s="8"/>
      <c r="O30" s="8">
        <v>4985867368</v>
      </c>
      <c r="P30" s="8"/>
      <c r="Q30" s="8">
        <v>98377966</v>
      </c>
      <c r="R30" s="8"/>
      <c r="S30" s="8">
        <v>5010</v>
      </c>
      <c r="T30" s="8"/>
      <c r="U30" s="8">
        <v>495230024403</v>
      </c>
      <c r="V30" s="8"/>
      <c r="W30" s="8">
        <v>489941011682.52301</v>
      </c>
      <c r="Y30" s="1">
        <v>5.9717640668351696E-2</v>
      </c>
      <c r="AA30" s="8"/>
    </row>
    <row r="31" spans="1:27" ht="21" x14ac:dyDescent="0.2">
      <c r="A31" s="3" t="s">
        <v>88</v>
      </c>
      <c r="C31" s="8">
        <v>6988792</v>
      </c>
      <c r="D31" s="8"/>
      <c r="E31" s="8">
        <v>56063892277</v>
      </c>
      <c r="F31" s="8"/>
      <c r="G31" s="8">
        <v>45851577338.160004</v>
      </c>
      <c r="H31" s="8"/>
      <c r="I31" s="8">
        <v>0</v>
      </c>
      <c r="J31" s="8"/>
      <c r="K31" s="8">
        <v>0</v>
      </c>
      <c r="L31" s="8"/>
      <c r="M31" s="8">
        <v>-1538461</v>
      </c>
      <c r="N31" s="8"/>
      <c r="O31" s="8">
        <v>9940496587</v>
      </c>
      <c r="P31" s="8"/>
      <c r="Q31" s="8">
        <v>5450331</v>
      </c>
      <c r="R31" s="8"/>
      <c r="S31" s="8">
        <v>5830</v>
      </c>
      <c r="T31" s="8"/>
      <c r="U31" s="8">
        <v>43722401530</v>
      </c>
      <c r="V31" s="8"/>
      <c r="W31" s="8">
        <v>31586365923.106499</v>
      </c>
      <c r="Y31" s="1">
        <v>3.8499803144412472E-3</v>
      </c>
      <c r="AA31" s="8"/>
    </row>
    <row r="32" spans="1:27" ht="21" x14ac:dyDescent="0.2">
      <c r="A32" s="3" t="s">
        <v>89</v>
      </c>
      <c r="C32" s="8">
        <v>34463606</v>
      </c>
      <c r="D32" s="8"/>
      <c r="E32" s="8">
        <v>26326216006</v>
      </c>
      <c r="F32" s="8"/>
      <c r="G32" s="8">
        <v>30216038934.072601</v>
      </c>
      <c r="H32" s="8"/>
      <c r="I32" s="8">
        <v>0</v>
      </c>
      <c r="J32" s="8"/>
      <c r="K32" s="8">
        <v>0</v>
      </c>
      <c r="L32" s="8"/>
      <c r="M32" s="8">
        <v>-4113076</v>
      </c>
      <c r="N32" s="8"/>
      <c r="O32" s="8">
        <v>3410501162</v>
      </c>
      <c r="P32" s="8"/>
      <c r="Q32" s="8">
        <v>30350530</v>
      </c>
      <c r="R32" s="8"/>
      <c r="S32" s="8">
        <v>740</v>
      </c>
      <c r="T32" s="8"/>
      <c r="U32" s="8">
        <v>23184300817</v>
      </c>
      <c r="V32" s="8"/>
      <c r="W32" s="8">
        <v>22325758816.41</v>
      </c>
      <c r="Y32" s="1">
        <v>2.721228904818821E-3</v>
      </c>
      <c r="AA32" s="8"/>
    </row>
    <row r="33" spans="1:27" ht="21" x14ac:dyDescent="0.2">
      <c r="A33" s="3" t="s">
        <v>69</v>
      </c>
      <c r="C33" s="8">
        <v>51789084</v>
      </c>
      <c r="D33" s="8"/>
      <c r="E33" s="8">
        <v>165817164140</v>
      </c>
      <c r="F33" s="8"/>
      <c r="G33" s="8">
        <v>243556322173.396</v>
      </c>
      <c r="H33" s="8"/>
      <c r="I33" s="8">
        <v>0</v>
      </c>
      <c r="J33" s="8"/>
      <c r="K33" s="8">
        <v>0</v>
      </c>
      <c r="L33" s="8"/>
      <c r="M33" s="8">
        <v>-3035322</v>
      </c>
      <c r="N33" s="8"/>
      <c r="O33" s="8">
        <v>15900420878</v>
      </c>
      <c r="P33" s="8"/>
      <c r="Q33" s="8">
        <v>48753762</v>
      </c>
      <c r="R33" s="8"/>
      <c r="S33" s="8">
        <v>4330</v>
      </c>
      <c r="T33" s="8"/>
      <c r="U33" s="8">
        <v>156098736085</v>
      </c>
      <c r="V33" s="8"/>
      <c r="W33" s="8">
        <v>209847721912.71301</v>
      </c>
      <c r="Y33" s="1">
        <v>2.5577795190527854E-2</v>
      </c>
      <c r="AA33" s="8"/>
    </row>
    <row r="34" spans="1:27" ht="21" x14ac:dyDescent="0.2">
      <c r="A34" s="3" t="s">
        <v>87</v>
      </c>
      <c r="C34" s="8">
        <v>39593460</v>
      </c>
      <c r="D34" s="8"/>
      <c r="E34" s="8">
        <v>110516924452</v>
      </c>
      <c r="F34" s="8"/>
      <c r="G34" s="8">
        <v>96072582426.632996</v>
      </c>
      <c r="H34" s="8"/>
      <c r="I34" s="8">
        <v>0</v>
      </c>
      <c r="J34" s="8"/>
      <c r="K34" s="8">
        <v>0</v>
      </c>
      <c r="L34" s="8"/>
      <c r="M34" s="8">
        <v>-12619416</v>
      </c>
      <c r="N34" s="8"/>
      <c r="O34" s="8">
        <v>30129216728</v>
      </c>
      <c r="P34" s="8"/>
      <c r="Q34" s="8">
        <v>26974044</v>
      </c>
      <c r="R34" s="8"/>
      <c r="S34" s="8">
        <v>2220</v>
      </c>
      <c r="T34" s="8"/>
      <c r="U34" s="8">
        <v>75292444333</v>
      </c>
      <c r="V34" s="8"/>
      <c r="W34" s="8">
        <v>59526077532.804001</v>
      </c>
      <c r="Y34" s="1">
        <v>7.2554793816768295E-3</v>
      </c>
      <c r="AA34" s="8"/>
    </row>
    <row r="35" spans="1:27" ht="21" x14ac:dyDescent="0.2">
      <c r="A35" s="3" t="s">
        <v>85</v>
      </c>
      <c r="C35" s="8">
        <v>19423891</v>
      </c>
      <c r="D35" s="8"/>
      <c r="E35" s="8">
        <v>87104702906</v>
      </c>
      <c r="F35" s="8"/>
      <c r="G35" s="8">
        <v>122993991065.26401</v>
      </c>
      <c r="H35" s="8"/>
      <c r="I35" s="8">
        <v>0</v>
      </c>
      <c r="J35" s="8"/>
      <c r="K35" s="8">
        <v>0</v>
      </c>
      <c r="L35" s="8"/>
      <c r="M35" s="8">
        <v>-8811653</v>
      </c>
      <c r="N35" s="8"/>
      <c r="O35" s="8">
        <v>48000520275</v>
      </c>
      <c r="P35" s="8"/>
      <c r="Q35" s="8">
        <v>10612238</v>
      </c>
      <c r="R35" s="8"/>
      <c r="S35" s="8">
        <v>5130</v>
      </c>
      <c r="T35" s="8"/>
      <c r="U35" s="8">
        <v>47589632689</v>
      </c>
      <c r="V35" s="8"/>
      <c r="W35" s="8">
        <v>54116858293.406998</v>
      </c>
      <c r="Y35" s="1">
        <v>6.5961636617591782E-3</v>
      </c>
      <c r="AA35" s="8"/>
    </row>
    <row r="36" spans="1:27" ht="21" x14ac:dyDescent="0.2">
      <c r="A36" s="3" t="s">
        <v>74</v>
      </c>
      <c r="C36" s="8">
        <v>285750</v>
      </c>
      <c r="D36" s="8"/>
      <c r="E36" s="8">
        <v>12155688103</v>
      </c>
      <c r="F36" s="8"/>
      <c r="G36" s="8">
        <v>15693750759.375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285750</v>
      </c>
      <c r="R36" s="8"/>
      <c r="S36" s="8">
        <v>52300</v>
      </c>
      <c r="T36" s="8"/>
      <c r="U36" s="8">
        <v>12155688103</v>
      </c>
      <c r="V36" s="8"/>
      <c r="W36" s="8">
        <v>14855803886.25</v>
      </c>
      <c r="Y36" s="1">
        <v>1.8107354501146497E-3</v>
      </c>
      <c r="AA36" s="8"/>
    </row>
    <row r="37" spans="1:27" ht="21" x14ac:dyDescent="0.2">
      <c r="A37" s="3" t="s">
        <v>90</v>
      </c>
      <c r="C37" s="8">
        <v>1191250</v>
      </c>
      <c r="D37" s="8"/>
      <c r="E37" s="8">
        <v>3617082641</v>
      </c>
      <c r="F37" s="8"/>
      <c r="G37" s="8">
        <v>7057605892.5</v>
      </c>
      <c r="H37" s="8"/>
      <c r="I37" s="8">
        <v>0</v>
      </c>
      <c r="J37" s="8"/>
      <c r="K37" s="8">
        <v>0</v>
      </c>
      <c r="L37" s="8"/>
      <c r="M37" s="8">
        <v>-1191250</v>
      </c>
      <c r="N37" s="8"/>
      <c r="O37" s="8">
        <v>6809204187</v>
      </c>
      <c r="P37" s="8"/>
      <c r="Q37" s="8">
        <v>0</v>
      </c>
      <c r="R37" s="8"/>
      <c r="S37" s="8">
        <v>0</v>
      </c>
      <c r="T37" s="8"/>
      <c r="U37" s="8">
        <v>0</v>
      </c>
      <c r="V37" s="8"/>
      <c r="W37" s="8">
        <v>0</v>
      </c>
      <c r="Y37" s="1">
        <v>0</v>
      </c>
      <c r="AA37" s="8"/>
    </row>
    <row r="38" spans="1:27" ht="21" x14ac:dyDescent="0.2">
      <c r="A38" s="3" t="s">
        <v>76</v>
      </c>
      <c r="C38" s="8">
        <v>5400572</v>
      </c>
      <c r="D38" s="8"/>
      <c r="E38" s="8">
        <v>41525730883</v>
      </c>
      <c r="F38" s="8"/>
      <c r="G38" s="8">
        <v>67749695089.092003</v>
      </c>
      <c r="H38" s="8"/>
      <c r="I38" s="8">
        <v>0</v>
      </c>
      <c r="J38" s="8"/>
      <c r="K38" s="8">
        <v>0</v>
      </c>
      <c r="L38" s="8"/>
      <c r="M38" s="8">
        <v>-5400572</v>
      </c>
      <c r="N38" s="8"/>
      <c r="O38" s="8">
        <v>70917074267</v>
      </c>
      <c r="P38" s="8"/>
      <c r="Q38" s="8">
        <v>0</v>
      </c>
      <c r="R38" s="8"/>
      <c r="S38" s="8">
        <v>0</v>
      </c>
      <c r="T38" s="8"/>
      <c r="U38" s="8">
        <v>0</v>
      </c>
      <c r="V38" s="8"/>
      <c r="W38" s="8">
        <v>0</v>
      </c>
      <c r="Y38" s="1">
        <v>0</v>
      </c>
      <c r="AA38" s="8"/>
    </row>
    <row r="39" spans="1:27" ht="21" x14ac:dyDescent="0.2">
      <c r="A39" s="3" t="s">
        <v>77</v>
      </c>
      <c r="C39" s="8">
        <v>249999</v>
      </c>
      <c r="D39" s="8"/>
      <c r="E39" s="8">
        <v>1701787015</v>
      </c>
      <c r="F39" s="8"/>
      <c r="G39" s="8">
        <v>2283820739.6805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249999</v>
      </c>
      <c r="R39" s="8"/>
      <c r="S39" s="8">
        <v>7750</v>
      </c>
      <c r="T39" s="8"/>
      <c r="U39" s="8">
        <v>1701787015</v>
      </c>
      <c r="V39" s="8"/>
      <c r="W39" s="8">
        <v>1925964171.1125</v>
      </c>
      <c r="Y39" s="1">
        <v>2.3475078339664298E-4</v>
      </c>
      <c r="AA39" s="8"/>
    </row>
    <row r="40" spans="1:27" ht="21" x14ac:dyDescent="0.2">
      <c r="A40" s="3" t="s">
        <v>78</v>
      </c>
      <c r="C40" s="8">
        <v>800000</v>
      </c>
      <c r="D40" s="8"/>
      <c r="E40" s="8">
        <v>10970752405</v>
      </c>
      <c r="F40" s="8"/>
      <c r="G40" s="8">
        <v>14099605200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800000</v>
      </c>
      <c r="R40" s="8"/>
      <c r="S40" s="8">
        <v>19600</v>
      </c>
      <c r="T40" s="8"/>
      <c r="U40" s="8">
        <v>10970752405</v>
      </c>
      <c r="V40" s="8"/>
      <c r="W40" s="8">
        <v>15586704000</v>
      </c>
      <c r="Y40" s="1">
        <v>1.8998229715031696E-3</v>
      </c>
      <c r="AA40" s="8"/>
    </row>
    <row r="41" spans="1:27" ht="21" x14ac:dyDescent="0.2">
      <c r="A41" s="3" t="s">
        <v>82</v>
      </c>
      <c r="C41" s="8">
        <v>900000</v>
      </c>
      <c r="D41" s="8"/>
      <c r="E41" s="8">
        <v>2973597577</v>
      </c>
      <c r="F41" s="8"/>
      <c r="G41" s="8">
        <v>3494483370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900000</v>
      </c>
      <c r="R41" s="8"/>
      <c r="S41" s="8">
        <v>4286</v>
      </c>
      <c r="T41" s="8"/>
      <c r="U41" s="8">
        <v>2973597577</v>
      </c>
      <c r="V41" s="8"/>
      <c r="W41" s="8">
        <v>3834448470</v>
      </c>
      <c r="Y41" s="1">
        <v>4.6737099045129633E-4</v>
      </c>
      <c r="AA41" s="8"/>
    </row>
    <row r="42" spans="1:27" ht="21" x14ac:dyDescent="0.2">
      <c r="A42" s="3" t="s">
        <v>104</v>
      </c>
      <c r="C42" s="8">
        <v>1374254</v>
      </c>
      <c r="D42" s="8"/>
      <c r="E42" s="8">
        <v>30027804684</v>
      </c>
      <c r="F42" s="8"/>
      <c r="G42" s="8">
        <v>28469048612.507999</v>
      </c>
      <c r="H42" s="8"/>
      <c r="I42" s="8">
        <v>1522859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2897113</v>
      </c>
      <c r="R42" s="8"/>
      <c r="S42" s="8">
        <v>9193</v>
      </c>
      <c r="T42" s="8"/>
      <c r="U42" s="8">
        <v>30027804684</v>
      </c>
      <c r="V42" s="8"/>
      <c r="W42" s="8">
        <v>26474692508.136398</v>
      </c>
      <c r="Y42" s="1">
        <v>3.2269316842380787E-3</v>
      </c>
      <c r="AA42" s="8"/>
    </row>
    <row r="43" spans="1:27" ht="21" x14ac:dyDescent="0.2">
      <c r="A43" s="3" t="s">
        <v>105</v>
      </c>
      <c r="C43" s="8">
        <v>6192278</v>
      </c>
      <c r="D43" s="8"/>
      <c r="E43" s="8">
        <v>45498411182</v>
      </c>
      <c r="F43" s="8"/>
      <c r="G43" s="8">
        <v>45796428557.496002</v>
      </c>
      <c r="H43" s="8"/>
      <c r="I43" s="8">
        <v>0</v>
      </c>
      <c r="J43" s="8"/>
      <c r="K43" s="8">
        <v>0</v>
      </c>
      <c r="L43" s="8"/>
      <c r="M43" s="8">
        <v>-1308984</v>
      </c>
      <c r="N43" s="8"/>
      <c r="O43" s="8">
        <v>9940487314</v>
      </c>
      <c r="P43" s="8"/>
      <c r="Q43" s="8">
        <v>4883294</v>
      </c>
      <c r="R43" s="8"/>
      <c r="S43" s="8">
        <v>7190</v>
      </c>
      <c r="T43" s="8"/>
      <c r="U43" s="8">
        <v>35880514140</v>
      </c>
      <c r="V43" s="8"/>
      <c r="W43" s="8">
        <v>34901974101.032997</v>
      </c>
      <c r="Y43" s="1">
        <v>4.254111205804074E-3</v>
      </c>
      <c r="AA43" s="8"/>
    </row>
    <row r="44" spans="1:27" ht="21" x14ac:dyDescent="0.2">
      <c r="A44" s="3" t="s">
        <v>116</v>
      </c>
      <c r="C44" s="8">
        <v>910335</v>
      </c>
      <c r="D44" s="8"/>
      <c r="E44" s="8">
        <v>6431277173</v>
      </c>
      <c r="F44" s="8"/>
      <c r="G44" s="8">
        <v>5556199631.4449997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910335</v>
      </c>
      <c r="R44" s="8"/>
      <c r="S44" s="8">
        <v>5870</v>
      </c>
      <c r="T44" s="8"/>
      <c r="U44" s="8">
        <v>6431277173</v>
      </c>
      <c r="V44" s="8"/>
      <c r="W44" s="8">
        <v>5311871634.6225004</v>
      </c>
      <c r="Y44" s="1">
        <v>6.4745027256127513E-4</v>
      </c>
      <c r="AA44" s="8"/>
    </row>
    <row r="45" spans="1:27" ht="21" x14ac:dyDescent="0.2">
      <c r="A45" s="3" t="s">
        <v>107</v>
      </c>
      <c r="C45" s="8">
        <v>11941257</v>
      </c>
      <c r="D45" s="8"/>
      <c r="E45" s="8">
        <v>68846445489</v>
      </c>
      <c r="F45" s="8"/>
      <c r="G45" s="8">
        <v>66710560647.177002</v>
      </c>
      <c r="H45" s="8"/>
      <c r="I45" s="8">
        <v>0</v>
      </c>
      <c r="J45" s="8"/>
      <c r="K45" s="8">
        <v>0</v>
      </c>
      <c r="L45" s="8"/>
      <c r="M45" s="8">
        <v>-881833</v>
      </c>
      <c r="N45" s="8"/>
      <c r="O45" s="8">
        <v>4970243174</v>
      </c>
      <c r="P45" s="8"/>
      <c r="Q45" s="8">
        <v>11059424</v>
      </c>
      <c r="R45" s="8"/>
      <c r="S45" s="8">
        <v>4900</v>
      </c>
      <c r="T45" s="8"/>
      <c r="U45" s="8">
        <v>63762301706</v>
      </c>
      <c r="V45" s="8"/>
      <c r="W45" s="8">
        <v>53868740093.279999</v>
      </c>
      <c r="Y45" s="1">
        <v>6.5659211771229593E-3</v>
      </c>
      <c r="AA45" s="8"/>
    </row>
    <row r="46" spans="1:27" ht="21" x14ac:dyDescent="0.2">
      <c r="A46" s="3" t="s">
        <v>108</v>
      </c>
      <c r="C46" s="8">
        <v>750000</v>
      </c>
      <c r="D46" s="8"/>
      <c r="E46" s="8">
        <v>2275314112</v>
      </c>
      <c r="F46" s="8"/>
      <c r="G46" s="8">
        <v>2776381650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750000</v>
      </c>
      <c r="R46" s="8"/>
      <c r="S46" s="8">
        <v>4198</v>
      </c>
      <c r="T46" s="8"/>
      <c r="U46" s="8">
        <v>2275314112</v>
      </c>
      <c r="V46" s="8"/>
      <c r="W46" s="8">
        <v>3129766425</v>
      </c>
      <c r="Y46" s="1">
        <v>3.8147912154194702E-4</v>
      </c>
      <c r="AA46" s="8"/>
    </row>
    <row r="47" spans="1:27" ht="21" x14ac:dyDescent="0.2">
      <c r="A47" s="3" t="s">
        <v>110</v>
      </c>
      <c r="C47" s="8">
        <v>9198564</v>
      </c>
      <c r="D47" s="8"/>
      <c r="E47" s="8">
        <v>59538840094</v>
      </c>
      <c r="F47" s="8"/>
      <c r="G47" s="8">
        <v>62909567904.096001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9198564</v>
      </c>
      <c r="R47" s="8"/>
      <c r="S47" s="8">
        <v>5610</v>
      </c>
      <c r="T47" s="8"/>
      <c r="U47" s="8">
        <v>59538840094</v>
      </c>
      <c r="V47" s="8"/>
      <c r="W47" s="8">
        <v>51296900572.961998</v>
      </c>
      <c r="Y47" s="1">
        <v>6.252446320622199E-3</v>
      </c>
      <c r="AA47" s="8"/>
    </row>
    <row r="48" spans="1:27" ht="21" x14ac:dyDescent="0.2">
      <c r="A48" s="3" t="s">
        <v>83</v>
      </c>
      <c r="C48" s="8">
        <v>1500000</v>
      </c>
      <c r="D48" s="8"/>
      <c r="E48" s="8">
        <v>4055178761</v>
      </c>
      <c r="F48" s="8"/>
      <c r="G48" s="8">
        <v>7082606250</v>
      </c>
      <c r="H48" s="8"/>
      <c r="I48" s="8">
        <v>0</v>
      </c>
      <c r="J48" s="8"/>
      <c r="K48" s="8">
        <v>0</v>
      </c>
      <c r="L48" s="8"/>
      <c r="M48" s="8">
        <v>-1455311</v>
      </c>
      <c r="N48" s="8"/>
      <c r="O48" s="8">
        <v>7573983721</v>
      </c>
      <c r="P48" s="8"/>
      <c r="Q48" s="8">
        <v>44689</v>
      </c>
      <c r="R48" s="8"/>
      <c r="S48" s="8">
        <v>4820</v>
      </c>
      <c r="T48" s="8"/>
      <c r="U48" s="8">
        <v>120814590</v>
      </c>
      <c r="V48" s="8"/>
      <c r="W48" s="8">
        <v>214119344.169</v>
      </c>
      <c r="Y48" s="1">
        <v>2.6098452161243292E-5</v>
      </c>
      <c r="AA48" s="8"/>
    </row>
    <row r="49" spans="1:27" ht="21" x14ac:dyDescent="0.2">
      <c r="A49" s="3" t="s">
        <v>81</v>
      </c>
      <c r="C49" s="8">
        <v>245000</v>
      </c>
      <c r="D49" s="8"/>
      <c r="E49" s="8">
        <v>1888458163</v>
      </c>
      <c r="F49" s="8"/>
      <c r="G49" s="8">
        <v>2204057362.5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245000</v>
      </c>
      <c r="R49" s="8"/>
      <c r="S49" s="8">
        <v>8190</v>
      </c>
      <c r="T49" s="8"/>
      <c r="U49" s="8">
        <v>1888458163</v>
      </c>
      <c r="V49" s="8"/>
      <c r="W49" s="8">
        <v>1994611027.5</v>
      </c>
      <c r="Y49" s="1">
        <v>2.4311797088454626E-4</v>
      </c>
      <c r="AA49" s="8"/>
    </row>
    <row r="50" spans="1:27" ht="21" x14ac:dyDescent="0.2">
      <c r="A50" s="3" t="s">
        <v>93</v>
      </c>
      <c r="C50" s="8">
        <v>53068689</v>
      </c>
      <c r="D50" s="8"/>
      <c r="E50" s="8">
        <v>76266298270</v>
      </c>
      <c r="F50" s="8"/>
      <c r="G50" s="8">
        <v>72693537954.020096</v>
      </c>
      <c r="H50" s="8"/>
      <c r="I50" s="8">
        <v>0</v>
      </c>
      <c r="J50" s="8"/>
      <c r="K50" s="8">
        <v>0</v>
      </c>
      <c r="L50" s="8"/>
      <c r="M50" s="8">
        <v>-3571428</v>
      </c>
      <c r="N50" s="8"/>
      <c r="O50" s="8">
        <v>4970249268</v>
      </c>
      <c r="P50" s="8"/>
      <c r="Q50" s="8">
        <v>49497261</v>
      </c>
      <c r="R50" s="8"/>
      <c r="S50" s="8">
        <v>1227</v>
      </c>
      <c r="T50" s="8"/>
      <c r="U50" s="8">
        <v>71133712591</v>
      </c>
      <c r="V50" s="8"/>
      <c r="W50" s="8">
        <v>60371777068.480301</v>
      </c>
      <c r="Y50" s="1">
        <v>7.358559507203522E-3</v>
      </c>
      <c r="AA50" s="8"/>
    </row>
    <row r="51" spans="1:27" ht="21" x14ac:dyDescent="0.2">
      <c r="A51" s="3" t="s">
        <v>115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200000</v>
      </c>
      <c r="J51" s="8"/>
      <c r="K51" s="8">
        <v>5144867300</v>
      </c>
      <c r="L51" s="8"/>
      <c r="M51" s="8">
        <v>0</v>
      </c>
      <c r="N51" s="8"/>
      <c r="O51" s="8">
        <v>0</v>
      </c>
      <c r="P51" s="8"/>
      <c r="Q51" s="8">
        <v>200000</v>
      </c>
      <c r="R51" s="8"/>
      <c r="S51" s="8">
        <v>30350</v>
      </c>
      <c r="T51" s="8"/>
      <c r="U51" s="8">
        <v>5144867300</v>
      </c>
      <c r="V51" s="8"/>
      <c r="W51" s="8">
        <v>6033883500</v>
      </c>
      <c r="Y51" s="1">
        <v>7.3545442838164794E-4</v>
      </c>
      <c r="AA51" s="8"/>
    </row>
    <row r="52" spans="1:27" ht="21" x14ac:dyDescent="0.2">
      <c r="A52" s="3" t="s">
        <v>118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100000</v>
      </c>
      <c r="J52" s="8"/>
      <c r="K52" s="8">
        <v>1015541536</v>
      </c>
      <c r="L52" s="8"/>
      <c r="M52" s="8">
        <v>0</v>
      </c>
      <c r="N52" s="8"/>
      <c r="O52" s="8">
        <v>0</v>
      </c>
      <c r="P52" s="8"/>
      <c r="Q52" s="8">
        <v>100000</v>
      </c>
      <c r="R52" s="8"/>
      <c r="S52" s="8">
        <v>10490</v>
      </c>
      <c r="T52" s="8"/>
      <c r="U52" s="8">
        <v>1015541536</v>
      </c>
      <c r="V52" s="8"/>
      <c r="W52" s="8">
        <v>1042758450</v>
      </c>
      <c r="Y52" s="1">
        <v>1.2709912609099649E-4</v>
      </c>
      <c r="AA52" s="8"/>
    </row>
    <row r="53" spans="1:27" ht="21" x14ac:dyDescent="0.2">
      <c r="A53" s="3" t="s">
        <v>119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3750000</v>
      </c>
      <c r="J53" s="8"/>
      <c r="K53" s="8">
        <v>11751911055</v>
      </c>
      <c r="L53" s="8"/>
      <c r="M53" s="8">
        <v>0</v>
      </c>
      <c r="N53" s="8"/>
      <c r="O53" s="8">
        <v>0</v>
      </c>
      <c r="P53" s="8"/>
      <c r="Q53" s="8">
        <v>3750000</v>
      </c>
      <c r="R53" s="8"/>
      <c r="S53" s="8">
        <v>3471</v>
      </c>
      <c r="T53" s="8"/>
      <c r="U53" s="8">
        <v>11751911055</v>
      </c>
      <c r="V53" s="8"/>
      <c r="W53" s="8">
        <v>12938803312.5</v>
      </c>
      <c r="Y53" s="1">
        <v>1.5770772163793451E-3</v>
      </c>
      <c r="AA53" s="8"/>
    </row>
    <row r="54" spans="1:27" ht="21.75" thickBot="1" x14ac:dyDescent="0.25">
      <c r="A54" s="3" t="s">
        <v>95</v>
      </c>
      <c r="C54" s="8">
        <v>3250000</v>
      </c>
      <c r="D54" s="8"/>
      <c r="E54" s="8">
        <v>3887276450</v>
      </c>
      <c r="F54" s="8"/>
      <c r="G54" s="8">
        <v>4413084975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3250000</v>
      </c>
      <c r="R54" s="8"/>
      <c r="S54" s="8">
        <v>1340</v>
      </c>
      <c r="T54" s="8"/>
      <c r="U54" s="8">
        <v>3887276450</v>
      </c>
      <c r="V54" s="8"/>
      <c r="W54" s="8">
        <v>4329087750</v>
      </c>
      <c r="Y54" s="1">
        <v>5.2766129087348872E-4</v>
      </c>
      <c r="AA54" s="8"/>
    </row>
    <row r="55" spans="1:27" s="3" customFormat="1" ht="21.75" thickBot="1" x14ac:dyDescent="0.25">
      <c r="A55" s="3" t="s">
        <v>18</v>
      </c>
      <c r="C55" s="13"/>
      <c r="E55" s="10">
        <f>SUM(E9:E54)</f>
        <v>7986486143210</v>
      </c>
      <c r="G55" s="10">
        <f>SUM(G9:G54)</f>
        <v>9634941400485.0449</v>
      </c>
      <c r="I55" s="3" t="s">
        <v>18</v>
      </c>
      <c r="K55" s="10">
        <f>SUM(K9:K54)</f>
        <v>235378195973</v>
      </c>
      <c r="M55" s="3" t="s">
        <v>18</v>
      </c>
      <c r="O55" s="10">
        <f>SUM(O9:O54)</f>
        <v>1029673709803</v>
      </c>
      <c r="Q55" s="3" t="s">
        <v>18</v>
      </c>
      <c r="U55" s="10">
        <f>SUM(U9:U54)</f>
        <v>7209780784746</v>
      </c>
      <c r="W55" s="10">
        <f>SUM(W9:W54)</f>
        <v>8105705398626.5068</v>
      </c>
      <c r="Y55" s="14">
        <f>SUM(Y9:Y54)</f>
        <v>0.98798343232462049</v>
      </c>
    </row>
    <row r="56" spans="1:27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7"/>
  <sheetViews>
    <sheetView rightToLeft="1" zoomScale="85" zoomScaleNormal="85" workbookViewId="0">
      <selection activeCell="E43" sqref="E43"/>
    </sheetView>
  </sheetViews>
  <sheetFormatPr defaultRowHeight="18.75" x14ac:dyDescent="0.2"/>
  <cols>
    <col min="1" max="1" width="37.375" style="51" bestFit="1" customWidth="1"/>
    <col min="2" max="2" width="0.875" style="51" customWidth="1"/>
    <col min="3" max="3" width="16.625" style="51" customWidth="1"/>
    <col min="4" max="4" width="0.875" style="51" customWidth="1"/>
    <col min="5" max="5" width="20.125" style="51" customWidth="1"/>
    <col min="6" max="6" width="0.875" style="51" customWidth="1"/>
    <col min="7" max="7" width="20.125" style="51" customWidth="1"/>
    <col min="8" max="8" width="0.875" style="51" customWidth="1"/>
    <col min="9" max="9" width="30.25" style="51" bestFit="1" customWidth="1"/>
    <col min="10" max="10" width="0.875" style="51" customWidth="1"/>
    <col min="11" max="11" width="16.625" style="51" customWidth="1"/>
    <col min="12" max="12" width="0.875" style="51" customWidth="1"/>
    <col min="13" max="13" width="20.125" style="51" customWidth="1"/>
    <col min="14" max="14" width="0.875" style="51" customWidth="1"/>
    <col min="15" max="15" width="20.125" style="51" customWidth="1"/>
    <col min="16" max="16" width="0.875" style="51" customWidth="1"/>
    <col min="17" max="17" width="29.75" style="51" customWidth="1"/>
    <col min="18" max="18" width="0.875" style="51" customWidth="1"/>
    <col min="19" max="16384" width="9" style="51"/>
  </cols>
  <sheetData>
    <row r="1" spans="1:17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6.25" x14ac:dyDescent="0.2">
      <c r="A2" s="68" t="str">
        <f>+سهام!A2</f>
        <v>صندوق سرمایه‌گذاری بخشی صنایع مفید - خودران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</row>
    <row r="3" spans="1:17" ht="26.25" x14ac:dyDescent="0.2">
      <c r="A3" s="68" t="s">
        <v>27</v>
      </c>
      <c r="B3" s="68" t="s">
        <v>27</v>
      </c>
      <c r="C3" s="68" t="s">
        <v>27</v>
      </c>
      <c r="D3" s="68" t="s">
        <v>27</v>
      </c>
      <c r="E3" s="68" t="s">
        <v>27</v>
      </c>
      <c r="F3" s="68" t="s">
        <v>27</v>
      </c>
      <c r="G3" s="68" t="s">
        <v>27</v>
      </c>
      <c r="H3" s="68" t="s">
        <v>27</v>
      </c>
      <c r="I3" s="68" t="s">
        <v>27</v>
      </c>
      <c r="J3" s="68" t="s">
        <v>27</v>
      </c>
      <c r="K3" s="68" t="s">
        <v>27</v>
      </c>
      <c r="L3" s="68" t="s">
        <v>27</v>
      </c>
      <c r="M3" s="68" t="s">
        <v>27</v>
      </c>
      <c r="N3" s="68" t="s">
        <v>27</v>
      </c>
      <c r="O3" s="68" t="s">
        <v>27</v>
      </c>
      <c r="P3" s="68" t="s">
        <v>27</v>
      </c>
      <c r="Q3" s="68" t="s">
        <v>27</v>
      </c>
    </row>
    <row r="4" spans="1:17" ht="26.25" x14ac:dyDescent="0.2">
      <c r="A4" s="68" t="str">
        <f>+سهام!A4</f>
        <v>برای ماه منتهی به 1404/03/31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</row>
    <row r="6" spans="1:17" ht="27" thickBot="1" x14ac:dyDescent="0.25">
      <c r="A6" s="69" t="s">
        <v>3</v>
      </c>
      <c r="C6" s="69" t="s">
        <v>29</v>
      </c>
      <c r="D6" s="69" t="s">
        <v>29</v>
      </c>
      <c r="E6" s="69" t="s">
        <v>29</v>
      </c>
      <c r="F6" s="69" t="s">
        <v>29</v>
      </c>
      <c r="G6" s="69" t="s">
        <v>29</v>
      </c>
      <c r="H6" s="69" t="s">
        <v>29</v>
      </c>
      <c r="I6" s="69" t="s">
        <v>29</v>
      </c>
      <c r="K6" s="69" t="s">
        <v>30</v>
      </c>
      <c r="L6" s="69" t="s">
        <v>30</v>
      </c>
      <c r="M6" s="69" t="s">
        <v>30</v>
      </c>
      <c r="N6" s="69" t="s">
        <v>30</v>
      </c>
      <c r="O6" s="69" t="s">
        <v>30</v>
      </c>
      <c r="P6" s="69" t="s">
        <v>30</v>
      </c>
      <c r="Q6" s="69" t="s">
        <v>30</v>
      </c>
    </row>
    <row r="7" spans="1:17" ht="27" thickBot="1" x14ac:dyDescent="0.25">
      <c r="A7" s="69" t="s">
        <v>3</v>
      </c>
      <c r="C7" s="52" t="s">
        <v>7</v>
      </c>
      <c r="E7" s="52" t="s">
        <v>41</v>
      </c>
      <c r="G7" s="52" t="s">
        <v>42</v>
      </c>
      <c r="I7" s="52" t="s">
        <v>43</v>
      </c>
      <c r="K7" s="52" t="s">
        <v>7</v>
      </c>
      <c r="M7" s="52" t="s">
        <v>41</v>
      </c>
      <c r="O7" s="52" t="s">
        <v>42</v>
      </c>
      <c r="Q7" s="52" t="s">
        <v>43</v>
      </c>
    </row>
    <row r="8" spans="1:17" ht="21" x14ac:dyDescent="0.2">
      <c r="A8" s="3" t="s">
        <v>96</v>
      </c>
      <c r="C8" s="7">
        <v>38180263</v>
      </c>
      <c r="D8" s="7"/>
      <c r="E8" s="7">
        <v>215953084576</v>
      </c>
      <c r="F8" s="7"/>
      <c r="G8" s="7">
        <v>266679085175</v>
      </c>
      <c r="H8" s="7"/>
      <c r="I8" s="7">
        <v>-50726000599</v>
      </c>
      <c r="J8" s="7"/>
      <c r="K8" s="7">
        <v>38180263</v>
      </c>
      <c r="L8" s="7"/>
      <c r="M8" s="7">
        <v>215953084576</v>
      </c>
      <c r="N8" s="7"/>
      <c r="O8" s="7">
        <v>169474954520</v>
      </c>
      <c r="P8" s="7"/>
      <c r="Q8" s="7">
        <f>+M8-O8</f>
        <v>46478130056</v>
      </c>
    </row>
    <row r="9" spans="1:17" ht="21" x14ac:dyDescent="0.2">
      <c r="A9" s="3" t="s">
        <v>117</v>
      </c>
      <c r="C9" s="7">
        <v>49621342</v>
      </c>
      <c r="D9" s="7"/>
      <c r="E9" s="7">
        <v>142108479738</v>
      </c>
      <c r="F9" s="7"/>
      <c r="G9" s="7">
        <v>187238891479</v>
      </c>
      <c r="H9" s="7"/>
      <c r="I9" s="7">
        <v>-45130411741</v>
      </c>
      <c r="J9" s="7"/>
      <c r="K9" s="7">
        <v>49621342</v>
      </c>
      <c r="L9" s="7"/>
      <c r="M9" s="7">
        <v>142108479738</v>
      </c>
      <c r="N9" s="7"/>
      <c r="O9" s="7">
        <v>152204462504</v>
      </c>
      <c r="P9" s="7"/>
      <c r="Q9" s="7">
        <f t="shared" ref="Q9:Q50" si="0">+M9-O9</f>
        <v>-10095982766</v>
      </c>
    </row>
    <row r="10" spans="1:17" ht="21" x14ac:dyDescent="0.2">
      <c r="A10" s="3" t="s">
        <v>107</v>
      </c>
      <c r="C10" s="7">
        <v>11059424</v>
      </c>
      <c r="D10" s="7"/>
      <c r="E10" s="7">
        <v>53868740093</v>
      </c>
      <c r="F10" s="7"/>
      <c r="G10" s="7">
        <v>61626416864</v>
      </c>
      <c r="H10" s="7"/>
      <c r="I10" s="7">
        <v>-7757676771</v>
      </c>
      <c r="J10" s="7"/>
      <c r="K10" s="7">
        <v>11059424</v>
      </c>
      <c r="L10" s="7"/>
      <c r="M10" s="7">
        <v>53868740093</v>
      </c>
      <c r="N10" s="7"/>
      <c r="O10" s="7">
        <v>63762301706</v>
      </c>
      <c r="P10" s="7"/>
      <c r="Q10" s="7">
        <f t="shared" si="0"/>
        <v>-9893561613</v>
      </c>
    </row>
    <row r="11" spans="1:17" ht="21" x14ac:dyDescent="0.2">
      <c r="A11" s="3" t="s">
        <v>62</v>
      </c>
      <c r="C11" s="7">
        <v>10612027</v>
      </c>
      <c r="D11" s="7"/>
      <c r="E11" s="7">
        <v>42522557206</v>
      </c>
      <c r="F11" s="7"/>
      <c r="G11" s="7">
        <v>49896228128</v>
      </c>
      <c r="H11" s="7"/>
      <c r="I11" s="7">
        <v>-7373670922</v>
      </c>
      <c r="J11" s="7"/>
      <c r="K11" s="7">
        <v>10612027</v>
      </c>
      <c r="L11" s="7"/>
      <c r="M11" s="7">
        <v>42522557206</v>
      </c>
      <c r="N11" s="7"/>
      <c r="O11" s="7">
        <v>59608885372</v>
      </c>
      <c r="P11" s="7"/>
      <c r="Q11" s="7">
        <f t="shared" si="0"/>
        <v>-17086328166</v>
      </c>
    </row>
    <row r="12" spans="1:17" ht="21" x14ac:dyDescent="0.2">
      <c r="A12" s="3" t="s">
        <v>67</v>
      </c>
      <c r="C12" s="7">
        <v>22745976</v>
      </c>
      <c r="D12" s="7"/>
      <c r="E12" s="7">
        <v>72761031291</v>
      </c>
      <c r="F12" s="7"/>
      <c r="G12" s="7">
        <v>87277060529</v>
      </c>
      <c r="H12" s="7"/>
      <c r="I12" s="7">
        <v>-14516029238</v>
      </c>
      <c r="J12" s="7"/>
      <c r="K12" s="7">
        <v>22745976</v>
      </c>
      <c r="L12" s="7"/>
      <c r="M12" s="7">
        <v>72761031291</v>
      </c>
      <c r="N12" s="7"/>
      <c r="O12" s="7">
        <v>80320186622</v>
      </c>
      <c r="P12" s="7"/>
      <c r="Q12" s="7">
        <f t="shared" si="0"/>
        <v>-7559155331</v>
      </c>
    </row>
    <row r="13" spans="1:17" ht="21" x14ac:dyDescent="0.2">
      <c r="A13" s="3" t="s">
        <v>66</v>
      </c>
      <c r="C13" s="7">
        <v>3233496</v>
      </c>
      <c r="D13" s="7"/>
      <c r="E13" s="7">
        <v>40338921570</v>
      </c>
      <c r="F13" s="7"/>
      <c r="G13" s="7">
        <v>47538856575</v>
      </c>
      <c r="H13" s="7"/>
      <c r="I13" s="7">
        <v>-7199935005</v>
      </c>
      <c r="J13" s="7"/>
      <c r="K13" s="7">
        <v>3233496</v>
      </c>
      <c r="L13" s="7"/>
      <c r="M13" s="7">
        <v>40338921570</v>
      </c>
      <c r="N13" s="7"/>
      <c r="O13" s="7">
        <v>46124583643</v>
      </c>
      <c r="P13" s="7"/>
      <c r="Q13" s="7">
        <f t="shared" si="0"/>
        <v>-5785662073</v>
      </c>
    </row>
    <row r="14" spans="1:17" ht="21" x14ac:dyDescent="0.2">
      <c r="A14" s="3" t="s">
        <v>63</v>
      </c>
      <c r="C14" s="7">
        <v>88088715</v>
      </c>
      <c r="D14" s="7"/>
      <c r="E14" s="7">
        <v>146145295946</v>
      </c>
      <c r="F14" s="7"/>
      <c r="G14" s="7">
        <v>146868897732</v>
      </c>
      <c r="H14" s="7"/>
      <c r="I14" s="7">
        <v>-723601786</v>
      </c>
      <c r="J14" s="7"/>
      <c r="K14" s="7">
        <v>88088715</v>
      </c>
      <c r="L14" s="7"/>
      <c r="M14" s="7">
        <v>146145295946</v>
      </c>
      <c r="N14" s="7"/>
      <c r="O14" s="7">
        <v>161276485610</v>
      </c>
      <c r="P14" s="7"/>
      <c r="Q14" s="7">
        <f t="shared" si="0"/>
        <v>-15131189664</v>
      </c>
    </row>
    <row r="15" spans="1:17" ht="21" x14ac:dyDescent="0.2">
      <c r="A15" s="3" t="s">
        <v>87</v>
      </c>
      <c r="C15" s="7">
        <v>26974044</v>
      </c>
      <c r="D15" s="7"/>
      <c r="E15" s="7">
        <v>59526077533</v>
      </c>
      <c r="F15" s="7"/>
      <c r="G15" s="7">
        <v>64204770021</v>
      </c>
      <c r="H15" s="7"/>
      <c r="I15" s="7">
        <v>-4678692488</v>
      </c>
      <c r="J15" s="7"/>
      <c r="K15" s="7">
        <v>26974044</v>
      </c>
      <c r="L15" s="7"/>
      <c r="M15" s="7">
        <v>59526077533</v>
      </c>
      <c r="N15" s="7"/>
      <c r="O15" s="7">
        <v>68117555863</v>
      </c>
      <c r="P15" s="7"/>
      <c r="Q15" s="7">
        <f t="shared" si="0"/>
        <v>-8591478330</v>
      </c>
    </row>
    <row r="16" spans="1:17" ht="21" x14ac:dyDescent="0.2">
      <c r="A16" s="3" t="s">
        <v>104</v>
      </c>
      <c r="C16" s="7">
        <v>2897113</v>
      </c>
      <c r="D16" s="7"/>
      <c r="E16" s="7">
        <v>26474692508</v>
      </c>
      <c r="F16" s="7"/>
      <c r="G16" s="7">
        <v>28469048612</v>
      </c>
      <c r="H16" s="7"/>
      <c r="I16" s="7">
        <v>-1994356104</v>
      </c>
      <c r="J16" s="7"/>
      <c r="K16" s="7">
        <v>2897113</v>
      </c>
      <c r="L16" s="7"/>
      <c r="M16" s="7">
        <v>26474692508</v>
      </c>
      <c r="N16" s="7"/>
      <c r="O16" s="7">
        <v>30027804684</v>
      </c>
      <c r="P16" s="7"/>
      <c r="Q16" s="7">
        <f t="shared" si="0"/>
        <v>-3553112176</v>
      </c>
    </row>
    <row r="17" spans="1:17" ht="21" x14ac:dyDescent="0.2">
      <c r="A17" s="3" t="s">
        <v>81</v>
      </c>
      <c r="C17" s="7">
        <v>245000</v>
      </c>
      <c r="D17" s="7"/>
      <c r="E17" s="7">
        <v>1994611027</v>
      </c>
      <c r="F17" s="7"/>
      <c r="G17" s="7">
        <v>2204057362</v>
      </c>
      <c r="H17" s="7"/>
      <c r="I17" s="7">
        <v>-209446335</v>
      </c>
      <c r="J17" s="7"/>
      <c r="K17" s="7">
        <v>245000</v>
      </c>
      <c r="L17" s="7"/>
      <c r="M17" s="7">
        <v>1994611027</v>
      </c>
      <c r="N17" s="7"/>
      <c r="O17" s="7">
        <v>1888458163</v>
      </c>
      <c r="P17" s="7"/>
      <c r="Q17" s="7">
        <f t="shared" si="0"/>
        <v>106152864</v>
      </c>
    </row>
    <row r="18" spans="1:17" ht="21" x14ac:dyDescent="0.2">
      <c r="A18" s="3" t="s">
        <v>105</v>
      </c>
      <c r="C18" s="7">
        <v>4883294</v>
      </c>
      <c r="D18" s="7"/>
      <c r="E18" s="7">
        <v>34901974101</v>
      </c>
      <c r="F18" s="7"/>
      <c r="G18" s="7">
        <v>36178531515</v>
      </c>
      <c r="H18" s="7"/>
      <c r="I18" s="7">
        <v>-1276557414</v>
      </c>
      <c r="J18" s="7"/>
      <c r="K18" s="7">
        <v>4883294</v>
      </c>
      <c r="L18" s="7"/>
      <c r="M18" s="7">
        <v>34901974101</v>
      </c>
      <c r="N18" s="7"/>
      <c r="O18" s="7">
        <v>35880514140</v>
      </c>
      <c r="P18" s="7"/>
      <c r="Q18" s="7">
        <f t="shared" si="0"/>
        <v>-978540039</v>
      </c>
    </row>
    <row r="19" spans="1:17" ht="21" x14ac:dyDescent="0.2">
      <c r="A19" s="3" t="s">
        <v>64</v>
      </c>
      <c r="C19" s="7">
        <v>8211467</v>
      </c>
      <c r="D19" s="7"/>
      <c r="E19" s="7">
        <v>40813043857</v>
      </c>
      <c r="F19" s="7"/>
      <c r="G19" s="7">
        <v>44062763006</v>
      </c>
      <c r="H19" s="7"/>
      <c r="I19" s="7">
        <v>-3249719149</v>
      </c>
      <c r="J19" s="7"/>
      <c r="K19" s="7">
        <v>8211467</v>
      </c>
      <c r="L19" s="7"/>
      <c r="M19" s="7">
        <v>40813043857</v>
      </c>
      <c r="N19" s="7"/>
      <c r="O19" s="7">
        <v>47905638093</v>
      </c>
      <c r="P19" s="7"/>
      <c r="Q19" s="7">
        <f t="shared" si="0"/>
        <v>-7092594236</v>
      </c>
    </row>
    <row r="20" spans="1:17" ht="21" x14ac:dyDescent="0.2">
      <c r="A20" s="3" t="s">
        <v>92</v>
      </c>
      <c r="C20" s="7">
        <v>10612238</v>
      </c>
      <c r="D20" s="7"/>
      <c r="E20" s="7">
        <v>54116858293</v>
      </c>
      <c r="F20" s="7"/>
      <c r="G20" s="7">
        <v>85166032473</v>
      </c>
      <c r="H20" s="7"/>
      <c r="I20" s="7">
        <v>-31049174180</v>
      </c>
      <c r="J20" s="7"/>
      <c r="K20" s="7">
        <v>10612238</v>
      </c>
      <c r="L20" s="7"/>
      <c r="M20" s="7">
        <v>54116858293</v>
      </c>
      <c r="N20" s="7"/>
      <c r="O20" s="7">
        <v>45557774438</v>
      </c>
      <c r="P20" s="7"/>
      <c r="Q20" s="7">
        <f t="shared" si="0"/>
        <v>8559083855</v>
      </c>
    </row>
    <row r="21" spans="1:17" ht="21" x14ac:dyDescent="0.2">
      <c r="A21" s="3" t="s">
        <v>109</v>
      </c>
      <c r="C21" s="7">
        <v>14001390</v>
      </c>
      <c r="D21" s="7"/>
      <c r="E21" s="7">
        <v>47641593760</v>
      </c>
      <c r="F21" s="7"/>
      <c r="G21" s="7">
        <v>54251945344</v>
      </c>
      <c r="H21" s="7"/>
      <c r="I21" s="7">
        <v>-6610351584</v>
      </c>
      <c r="J21" s="7"/>
      <c r="K21" s="7">
        <v>14001390</v>
      </c>
      <c r="L21" s="7"/>
      <c r="M21" s="7">
        <v>47641593760</v>
      </c>
      <c r="N21" s="7"/>
      <c r="O21" s="7">
        <v>56467544317</v>
      </c>
      <c r="P21" s="7"/>
      <c r="Q21" s="7">
        <f t="shared" si="0"/>
        <v>-8825950557</v>
      </c>
    </row>
    <row r="22" spans="1:17" ht="21" x14ac:dyDescent="0.2">
      <c r="A22" s="3" t="s">
        <v>83</v>
      </c>
      <c r="C22" s="7">
        <v>44689</v>
      </c>
      <c r="D22" s="7"/>
      <c r="E22" s="7">
        <v>214119344</v>
      </c>
      <c r="F22" s="7"/>
      <c r="G22" s="7">
        <v>3148242079</v>
      </c>
      <c r="H22" s="7"/>
      <c r="I22" s="7">
        <v>-2934122735</v>
      </c>
      <c r="J22" s="7"/>
      <c r="K22" s="7">
        <v>44689</v>
      </c>
      <c r="L22" s="7"/>
      <c r="M22" s="7">
        <v>214119344</v>
      </c>
      <c r="N22" s="7"/>
      <c r="O22" s="7">
        <v>120814590</v>
      </c>
      <c r="P22" s="7"/>
      <c r="Q22" s="7">
        <f t="shared" si="0"/>
        <v>93304754</v>
      </c>
    </row>
    <row r="23" spans="1:17" ht="21" x14ac:dyDescent="0.2">
      <c r="A23" s="3" t="s">
        <v>58</v>
      </c>
      <c r="C23" s="7">
        <v>135142227</v>
      </c>
      <c r="D23" s="7"/>
      <c r="E23" s="7">
        <v>209836160230</v>
      </c>
      <c r="F23" s="7"/>
      <c r="G23" s="7">
        <v>247917717206</v>
      </c>
      <c r="H23" s="7"/>
      <c r="I23" s="7">
        <v>-38081556976</v>
      </c>
      <c r="J23" s="7"/>
      <c r="K23" s="7">
        <v>135142227</v>
      </c>
      <c r="L23" s="7"/>
      <c r="M23" s="7">
        <v>209836160230</v>
      </c>
      <c r="N23" s="7"/>
      <c r="O23" s="7">
        <v>215933765493</v>
      </c>
      <c r="P23" s="7"/>
      <c r="Q23" s="7">
        <f t="shared" si="0"/>
        <v>-6097605263</v>
      </c>
    </row>
    <row r="24" spans="1:17" ht="21" x14ac:dyDescent="0.2">
      <c r="A24" s="3" t="s">
        <v>68</v>
      </c>
      <c r="C24" s="7">
        <v>69027887</v>
      </c>
      <c r="D24" s="7"/>
      <c r="E24" s="7">
        <v>176346129656</v>
      </c>
      <c r="F24" s="7"/>
      <c r="G24" s="7">
        <v>194593085559</v>
      </c>
      <c r="H24" s="7"/>
      <c r="I24" s="7">
        <v>-18246955903</v>
      </c>
      <c r="J24" s="7"/>
      <c r="K24" s="7">
        <v>69027887</v>
      </c>
      <c r="L24" s="7"/>
      <c r="M24" s="7">
        <v>176346129656</v>
      </c>
      <c r="N24" s="7"/>
      <c r="O24" s="7">
        <v>202703876421</v>
      </c>
      <c r="P24" s="7"/>
      <c r="Q24" s="7">
        <f t="shared" si="0"/>
        <v>-26357746765</v>
      </c>
    </row>
    <row r="25" spans="1:17" ht="21" x14ac:dyDescent="0.2">
      <c r="A25" s="3" t="s">
        <v>98</v>
      </c>
      <c r="C25" s="7">
        <v>30350530</v>
      </c>
      <c r="D25" s="7"/>
      <c r="E25" s="7">
        <v>22325758816</v>
      </c>
      <c r="F25" s="7"/>
      <c r="G25" s="7">
        <v>26474967057</v>
      </c>
      <c r="H25" s="7"/>
      <c r="I25" s="7">
        <v>-4149208241</v>
      </c>
      <c r="J25" s="7"/>
      <c r="K25" s="7">
        <v>30350530</v>
      </c>
      <c r="L25" s="7"/>
      <c r="M25" s="7">
        <v>22325758816</v>
      </c>
      <c r="N25" s="7"/>
      <c r="O25" s="7">
        <v>27605499198</v>
      </c>
      <c r="P25" s="7"/>
      <c r="Q25" s="7">
        <f t="shared" si="0"/>
        <v>-5279740382</v>
      </c>
    </row>
    <row r="26" spans="1:17" ht="21" x14ac:dyDescent="0.2">
      <c r="A26" s="3" t="s">
        <v>15</v>
      </c>
      <c r="C26" s="7">
        <v>6837952</v>
      </c>
      <c r="D26" s="7"/>
      <c r="E26" s="7">
        <v>12214687335</v>
      </c>
      <c r="F26" s="7"/>
      <c r="G26" s="7">
        <v>13927598414</v>
      </c>
      <c r="H26" s="7"/>
      <c r="I26" s="7">
        <v>-1712911079</v>
      </c>
      <c r="J26" s="7"/>
      <c r="K26" s="7">
        <v>6837952</v>
      </c>
      <c r="L26" s="7"/>
      <c r="M26" s="7">
        <v>12214687335</v>
      </c>
      <c r="N26" s="7"/>
      <c r="O26" s="7">
        <v>14545920324</v>
      </c>
      <c r="P26" s="7"/>
      <c r="Q26" s="7">
        <f t="shared" si="0"/>
        <v>-2331232989</v>
      </c>
    </row>
    <row r="27" spans="1:17" ht="21" x14ac:dyDescent="0.2">
      <c r="A27" s="3" t="s">
        <v>99</v>
      </c>
      <c r="C27" s="7">
        <v>5450331</v>
      </c>
      <c r="D27" s="7"/>
      <c r="E27" s="7">
        <v>31586365923</v>
      </c>
      <c r="F27" s="7"/>
      <c r="G27" s="7">
        <v>35586929275</v>
      </c>
      <c r="H27" s="7"/>
      <c r="I27" s="7">
        <v>-4000563352</v>
      </c>
      <c r="J27" s="7"/>
      <c r="K27" s="7">
        <v>5450331</v>
      </c>
      <c r="L27" s="7"/>
      <c r="M27" s="7">
        <v>31586365923</v>
      </c>
      <c r="N27" s="7"/>
      <c r="O27" s="7">
        <v>36364736923</v>
      </c>
      <c r="P27" s="7"/>
      <c r="Q27" s="7">
        <f t="shared" si="0"/>
        <v>-4778371000</v>
      </c>
    </row>
    <row r="28" spans="1:17" ht="21" x14ac:dyDescent="0.2">
      <c r="A28" s="3" t="s">
        <v>59</v>
      </c>
      <c r="C28" s="7">
        <v>14670341</v>
      </c>
      <c r="D28" s="7"/>
      <c r="E28" s="7">
        <v>47584500213</v>
      </c>
      <c r="F28" s="7"/>
      <c r="G28" s="7">
        <v>48335091428</v>
      </c>
      <c r="H28" s="7"/>
      <c r="I28" s="7">
        <v>-750591215</v>
      </c>
      <c r="J28" s="7"/>
      <c r="K28" s="7">
        <v>14670341</v>
      </c>
      <c r="L28" s="7"/>
      <c r="M28" s="7">
        <v>47584500213</v>
      </c>
      <c r="N28" s="7"/>
      <c r="O28" s="7">
        <v>53139660788</v>
      </c>
      <c r="P28" s="7"/>
      <c r="Q28" s="7">
        <f t="shared" si="0"/>
        <v>-5555160575</v>
      </c>
    </row>
    <row r="29" spans="1:17" ht="21" x14ac:dyDescent="0.2">
      <c r="A29" s="3" t="s">
        <v>130</v>
      </c>
      <c r="C29" s="7">
        <v>100000</v>
      </c>
      <c r="D29" s="7"/>
      <c r="E29" s="7">
        <v>1042758450</v>
      </c>
      <c r="F29" s="7"/>
      <c r="G29" s="7">
        <v>1015541536</v>
      </c>
      <c r="H29" s="7"/>
      <c r="I29" s="7">
        <v>27216914</v>
      </c>
      <c r="J29" s="7"/>
      <c r="K29" s="7">
        <v>100000</v>
      </c>
      <c r="L29" s="7"/>
      <c r="M29" s="7">
        <v>1042758450</v>
      </c>
      <c r="N29" s="7"/>
      <c r="O29" s="7">
        <v>1015541536</v>
      </c>
      <c r="P29" s="7"/>
      <c r="Q29" s="7">
        <f t="shared" si="0"/>
        <v>27216914</v>
      </c>
    </row>
    <row r="30" spans="1:17" ht="21" x14ac:dyDescent="0.2">
      <c r="A30" s="3" t="s">
        <v>103</v>
      </c>
      <c r="C30" s="7">
        <v>4925643277</v>
      </c>
      <c r="D30" s="7"/>
      <c r="E30" s="7">
        <v>2844771041410</v>
      </c>
      <c r="F30" s="7"/>
      <c r="G30" s="7">
        <v>3026201127677</v>
      </c>
      <c r="H30" s="7"/>
      <c r="I30" s="7">
        <v>-181430086267</v>
      </c>
      <c r="J30" s="7"/>
      <c r="K30" s="7">
        <v>4925643277</v>
      </c>
      <c r="L30" s="7"/>
      <c r="M30" s="7">
        <v>2844771041410</v>
      </c>
      <c r="N30" s="7"/>
      <c r="O30" s="7">
        <v>2337785578332</v>
      </c>
      <c r="P30" s="7"/>
      <c r="Q30" s="7">
        <f t="shared" si="0"/>
        <v>506985463078</v>
      </c>
    </row>
    <row r="31" spans="1:17" ht="21" x14ac:dyDescent="0.2">
      <c r="A31" s="3" t="s">
        <v>82</v>
      </c>
      <c r="C31" s="7">
        <v>900000</v>
      </c>
      <c r="D31" s="7"/>
      <c r="E31" s="7">
        <v>3834448470</v>
      </c>
      <c r="F31" s="7"/>
      <c r="G31" s="7">
        <v>3494483370</v>
      </c>
      <c r="H31" s="7"/>
      <c r="I31" s="7">
        <v>339965100</v>
      </c>
      <c r="J31" s="7"/>
      <c r="K31" s="7">
        <v>900000</v>
      </c>
      <c r="L31" s="7"/>
      <c r="M31" s="7">
        <v>3834448470</v>
      </c>
      <c r="N31" s="7"/>
      <c r="O31" s="7">
        <v>2973597577</v>
      </c>
      <c r="P31" s="7"/>
      <c r="Q31" s="7">
        <f t="shared" si="0"/>
        <v>860850893</v>
      </c>
    </row>
    <row r="32" spans="1:17" ht="21" x14ac:dyDescent="0.2">
      <c r="A32" s="3" t="s">
        <v>57</v>
      </c>
      <c r="C32" s="7">
        <v>179702513</v>
      </c>
      <c r="D32" s="7"/>
      <c r="E32" s="7">
        <v>171487951726</v>
      </c>
      <c r="F32" s="7"/>
      <c r="G32" s="7">
        <v>194137499834</v>
      </c>
      <c r="H32" s="7"/>
      <c r="I32" s="7">
        <v>-22649548108</v>
      </c>
      <c r="J32" s="7"/>
      <c r="K32" s="7">
        <v>179702513</v>
      </c>
      <c r="L32" s="7"/>
      <c r="M32" s="7">
        <v>171487951726</v>
      </c>
      <c r="N32" s="7"/>
      <c r="O32" s="7">
        <v>172915429083</v>
      </c>
      <c r="P32" s="7"/>
      <c r="Q32" s="7">
        <f t="shared" si="0"/>
        <v>-1427477357</v>
      </c>
    </row>
    <row r="33" spans="1:17" ht="21" x14ac:dyDescent="0.2">
      <c r="A33" s="3" t="s">
        <v>110</v>
      </c>
      <c r="C33" s="7">
        <v>9198564</v>
      </c>
      <c r="D33" s="7"/>
      <c r="E33" s="7">
        <v>51296900573</v>
      </c>
      <c r="F33" s="7"/>
      <c r="G33" s="7">
        <v>62909567904</v>
      </c>
      <c r="H33" s="7"/>
      <c r="I33" s="7">
        <v>-11612667331</v>
      </c>
      <c r="J33" s="7"/>
      <c r="K33" s="7">
        <v>9198564</v>
      </c>
      <c r="L33" s="7"/>
      <c r="M33" s="7">
        <v>51296900573</v>
      </c>
      <c r="N33" s="7"/>
      <c r="O33" s="7">
        <v>59538840094</v>
      </c>
      <c r="P33" s="7"/>
      <c r="Q33" s="7">
        <f t="shared" si="0"/>
        <v>-8241939521</v>
      </c>
    </row>
    <row r="34" spans="1:17" ht="21" x14ac:dyDescent="0.2">
      <c r="A34" s="3" t="s">
        <v>71</v>
      </c>
      <c r="C34" s="7">
        <v>261329132</v>
      </c>
      <c r="D34" s="7"/>
      <c r="E34" s="7">
        <v>601117553560</v>
      </c>
      <c r="F34" s="7"/>
      <c r="G34" s="7">
        <v>601769241906</v>
      </c>
      <c r="H34" s="7"/>
      <c r="I34" s="7">
        <v>-651688346</v>
      </c>
      <c r="J34" s="7"/>
      <c r="K34" s="7">
        <v>261329132</v>
      </c>
      <c r="L34" s="7"/>
      <c r="M34" s="7">
        <v>601117553560</v>
      </c>
      <c r="N34" s="7"/>
      <c r="O34" s="7">
        <v>534246963258</v>
      </c>
      <c r="P34" s="7"/>
      <c r="Q34" s="7">
        <f t="shared" si="0"/>
        <v>66870590302</v>
      </c>
    </row>
    <row r="35" spans="1:17" ht="21" x14ac:dyDescent="0.2">
      <c r="A35" s="3" t="s">
        <v>95</v>
      </c>
      <c r="C35" s="7">
        <v>3250000</v>
      </c>
      <c r="D35" s="7"/>
      <c r="E35" s="7">
        <v>4329087750</v>
      </c>
      <c r="F35" s="7"/>
      <c r="G35" s="7">
        <v>4413084975</v>
      </c>
      <c r="H35" s="7"/>
      <c r="I35" s="7">
        <v>-83997225</v>
      </c>
      <c r="J35" s="7"/>
      <c r="K35" s="7">
        <v>3250000</v>
      </c>
      <c r="L35" s="7"/>
      <c r="M35" s="7">
        <v>4329087750</v>
      </c>
      <c r="N35" s="7"/>
      <c r="O35" s="7">
        <v>3887276450</v>
      </c>
      <c r="P35" s="7"/>
      <c r="Q35" s="7">
        <f t="shared" si="0"/>
        <v>441811300</v>
      </c>
    </row>
    <row r="36" spans="1:17" ht="21" x14ac:dyDescent="0.2">
      <c r="A36" s="3" t="s">
        <v>80</v>
      </c>
      <c r="C36" s="7">
        <v>285750</v>
      </c>
      <c r="D36" s="7"/>
      <c r="E36" s="7">
        <v>14855803886</v>
      </c>
      <c r="F36" s="7"/>
      <c r="G36" s="7">
        <v>15693750759</v>
      </c>
      <c r="H36" s="7"/>
      <c r="I36" s="7">
        <v>-837946873</v>
      </c>
      <c r="J36" s="7"/>
      <c r="K36" s="7">
        <v>285750</v>
      </c>
      <c r="L36" s="7"/>
      <c r="M36" s="7">
        <v>14855803886</v>
      </c>
      <c r="N36" s="7"/>
      <c r="O36" s="7">
        <v>12155688103</v>
      </c>
      <c r="P36" s="7"/>
      <c r="Q36" s="7">
        <f t="shared" si="0"/>
        <v>2700115783</v>
      </c>
    </row>
    <row r="37" spans="1:17" ht="21" x14ac:dyDescent="0.2">
      <c r="A37" s="3" t="s">
        <v>86</v>
      </c>
      <c r="C37" s="7">
        <v>41125778</v>
      </c>
      <c r="D37" s="7"/>
      <c r="E37" s="7">
        <v>49834036058</v>
      </c>
      <c r="F37" s="7"/>
      <c r="G37" s="7">
        <v>48418037740</v>
      </c>
      <c r="H37" s="7"/>
      <c r="I37" s="7">
        <v>1415998318</v>
      </c>
      <c r="J37" s="7"/>
      <c r="K37" s="7">
        <v>41125778</v>
      </c>
      <c r="L37" s="7"/>
      <c r="M37" s="7">
        <v>49834036058</v>
      </c>
      <c r="N37" s="7"/>
      <c r="O37" s="7">
        <v>63178757568</v>
      </c>
      <c r="P37" s="7"/>
      <c r="Q37" s="7">
        <f t="shared" si="0"/>
        <v>-13344721510</v>
      </c>
    </row>
    <row r="38" spans="1:17" ht="21" x14ac:dyDescent="0.2">
      <c r="A38" s="3" t="s">
        <v>115</v>
      </c>
      <c r="C38" s="7">
        <v>200000</v>
      </c>
      <c r="D38" s="7"/>
      <c r="E38" s="7">
        <v>6033883500</v>
      </c>
      <c r="F38" s="7"/>
      <c r="G38" s="7">
        <v>5144867300</v>
      </c>
      <c r="H38" s="7"/>
      <c r="I38" s="7">
        <v>889016200</v>
      </c>
      <c r="J38" s="7"/>
      <c r="K38" s="7">
        <v>200000</v>
      </c>
      <c r="L38" s="7"/>
      <c r="M38" s="7">
        <v>6033883500</v>
      </c>
      <c r="N38" s="7"/>
      <c r="O38" s="7">
        <v>5144867300</v>
      </c>
      <c r="P38" s="7"/>
      <c r="Q38" s="7">
        <f t="shared" si="0"/>
        <v>889016200</v>
      </c>
    </row>
    <row r="39" spans="1:17" ht="21" x14ac:dyDescent="0.2">
      <c r="A39" s="3" t="s">
        <v>61</v>
      </c>
      <c r="C39" s="7">
        <v>1046736</v>
      </c>
      <c r="D39" s="7"/>
      <c r="E39" s="7">
        <v>15066554694</v>
      </c>
      <c r="F39" s="7"/>
      <c r="G39" s="7">
        <v>16544075940</v>
      </c>
      <c r="H39" s="7"/>
      <c r="I39" s="7">
        <v>-1477521246</v>
      </c>
      <c r="J39" s="7"/>
      <c r="K39" s="7">
        <v>1046736</v>
      </c>
      <c r="L39" s="7"/>
      <c r="M39" s="7">
        <v>15066554694</v>
      </c>
      <c r="N39" s="7"/>
      <c r="O39" s="7">
        <v>17379226362</v>
      </c>
      <c r="P39" s="7"/>
      <c r="Q39" s="7">
        <f t="shared" si="0"/>
        <v>-2312671668</v>
      </c>
    </row>
    <row r="40" spans="1:17" ht="21" x14ac:dyDescent="0.2">
      <c r="A40" s="3" t="s">
        <v>72</v>
      </c>
      <c r="C40" s="7">
        <v>119266596</v>
      </c>
      <c r="D40" s="7"/>
      <c r="E40" s="7">
        <v>193484958319</v>
      </c>
      <c r="F40" s="7"/>
      <c r="G40" s="7">
        <v>191650136884</v>
      </c>
      <c r="H40" s="7"/>
      <c r="I40" s="7">
        <v>1834821435</v>
      </c>
      <c r="J40" s="7"/>
      <c r="K40" s="7">
        <v>119266596</v>
      </c>
      <c r="L40" s="7"/>
      <c r="M40" s="7">
        <v>193484958319</v>
      </c>
      <c r="N40" s="7"/>
      <c r="O40" s="7">
        <v>205429954286</v>
      </c>
      <c r="P40" s="7"/>
      <c r="Q40" s="7">
        <f t="shared" si="0"/>
        <v>-11944995967</v>
      </c>
    </row>
    <row r="41" spans="1:17" ht="21" x14ac:dyDescent="0.2">
      <c r="A41" s="3" t="s">
        <v>93</v>
      </c>
      <c r="C41" s="7">
        <v>49497261</v>
      </c>
      <c r="D41" s="7"/>
      <c r="E41" s="7">
        <v>60371777069</v>
      </c>
      <c r="F41" s="7"/>
      <c r="G41" s="7">
        <v>67560952275</v>
      </c>
      <c r="H41" s="7"/>
      <c r="I41" s="7">
        <v>-7189175206</v>
      </c>
      <c r="K41" s="7">
        <v>49497261</v>
      </c>
      <c r="L41" s="7"/>
      <c r="M41" s="7">
        <v>60371777069</v>
      </c>
      <c r="N41" s="7"/>
      <c r="O41" s="7">
        <v>71133712591</v>
      </c>
      <c r="P41" s="7"/>
      <c r="Q41" s="7">
        <f t="shared" si="0"/>
        <v>-10761935522</v>
      </c>
    </row>
    <row r="42" spans="1:17" ht="21" x14ac:dyDescent="0.2">
      <c r="A42" s="3" t="s">
        <v>78</v>
      </c>
      <c r="C42" s="7">
        <v>800000</v>
      </c>
      <c r="D42" s="7"/>
      <c r="E42" s="7">
        <v>15586704000</v>
      </c>
      <c r="F42" s="7"/>
      <c r="G42" s="7">
        <v>14099605200</v>
      </c>
      <c r="H42" s="7"/>
      <c r="I42" s="7">
        <v>1487098800</v>
      </c>
      <c r="K42" s="7">
        <v>800000</v>
      </c>
      <c r="L42" s="7"/>
      <c r="M42" s="7">
        <v>15586704000</v>
      </c>
      <c r="N42" s="7"/>
      <c r="O42" s="7">
        <v>10970752405</v>
      </c>
      <c r="P42" s="7"/>
      <c r="Q42" s="7">
        <f t="shared" si="0"/>
        <v>4615951595</v>
      </c>
    </row>
    <row r="43" spans="1:17" ht="21" x14ac:dyDescent="0.2">
      <c r="A43" s="3" t="s">
        <v>97</v>
      </c>
      <c r="C43" s="7">
        <v>98377966</v>
      </c>
      <c r="D43" s="7"/>
      <c r="E43" s="7">
        <v>489941011683</v>
      </c>
      <c r="F43" s="7"/>
      <c r="G43" s="7">
        <v>567945883251</v>
      </c>
      <c r="H43" s="7"/>
      <c r="I43" s="7">
        <v>-78004871568</v>
      </c>
      <c r="K43" s="7">
        <v>98377966</v>
      </c>
      <c r="L43" s="7"/>
      <c r="M43" s="7">
        <v>489941011683</v>
      </c>
      <c r="N43" s="7"/>
      <c r="O43" s="7">
        <v>485453655837</v>
      </c>
      <c r="P43" s="7"/>
      <c r="Q43" s="7">
        <f t="shared" si="0"/>
        <v>4487355846</v>
      </c>
    </row>
    <row r="44" spans="1:17" ht="21" x14ac:dyDescent="0.2">
      <c r="A44" s="3" t="s">
        <v>119</v>
      </c>
      <c r="C44" s="7">
        <v>3750000</v>
      </c>
      <c r="D44" s="7"/>
      <c r="E44" s="7">
        <v>12938803312</v>
      </c>
      <c r="F44" s="7"/>
      <c r="G44" s="7">
        <v>11751911055</v>
      </c>
      <c r="H44" s="7"/>
      <c r="I44" s="7">
        <v>1186892257</v>
      </c>
      <c r="K44" s="7">
        <v>3750000</v>
      </c>
      <c r="L44" s="7"/>
      <c r="M44" s="7">
        <v>12938803312</v>
      </c>
      <c r="N44" s="7"/>
      <c r="O44" s="7">
        <v>11751911055</v>
      </c>
      <c r="P44" s="7"/>
      <c r="Q44" s="7">
        <f t="shared" si="0"/>
        <v>1186892257</v>
      </c>
    </row>
    <row r="45" spans="1:17" ht="21" x14ac:dyDescent="0.2">
      <c r="A45" s="3" t="s">
        <v>69</v>
      </c>
      <c r="C45" s="7">
        <v>48753762</v>
      </c>
      <c r="D45" s="7"/>
      <c r="E45" s="7">
        <v>209847721913</v>
      </c>
      <c r="F45" s="7"/>
      <c r="G45" s="7">
        <v>232071082444</v>
      </c>
      <c r="H45" s="7"/>
      <c r="I45" s="7">
        <v>-22223360531</v>
      </c>
      <c r="K45" s="7">
        <v>48753762</v>
      </c>
      <c r="L45" s="7"/>
      <c r="M45" s="7">
        <v>209847721913</v>
      </c>
      <c r="N45" s="7"/>
      <c r="O45" s="7">
        <v>184477509811</v>
      </c>
      <c r="P45" s="7"/>
      <c r="Q45" s="7">
        <f t="shared" si="0"/>
        <v>25370212102</v>
      </c>
    </row>
    <row r="46" spans="1:17" ht="21" x14ac:dyDescent="0.2">
      <c r="A46" s="3" t="s">
        <v>77</v>
      </c>
      <c r="C46" s="7">
        <v>249999</v>
      </c>
      <c r="D46" s="7"/>
      <c r="E46" s="7">
        <v>1925964171</v>
      </c>
      <c r="F46" s="7"/>
      <c r="G46" s="7">
        <v>2283820739</v>
      </c>
      <c r="H46" s="7"/>
      <c r="I46" s="7">
        <v>-357856568</v>
      </c>
      <c r="K46" s="7">
        <v>249999</v>
      </c>
      <c r="L46" s="7"/>
      <c r="M46" s="7">
        <v>1925964171</v>
      </c>
      <c r="N46" s="7"/>
      <c r="O46" s="7">
        <v>1701787015</v>
      </c>
      <c r="P46" s="7"/>
      <c r="Q46" s="7">
        <f t="shared" si="0"/>
        <v>224177156</v>
      </c>
    </row>
    <row r="47" spans="1:17" ht="21" x14ac:dyDescent="0.2">
      <c r="A47" s="3" t="s">
        <v>116</v>
      </c>
      <c r="C47" s="7">
        <v>910335</v>
      </c>
      <c r="D47" s="7"/>
      <c r="E47" s="7">
        <v>5311871635</v>
      </c>
      <c r="F47" s="7"/>
      <c r="G47" s="7">
        <v>5556199631</v>
      </c>
      <c r="H47" s="7"/>
      <c r="I47" s="7">
        <v>-244327996</v>
      </c>
      <c r="K47" s="7">
        <v>910335</v>
      </c>
      <c r="L47" s="7"/>
      <c r="M47" s="7">
        <v>5311871635</v>
      </c>
      <c r="N47" s="7"/>
      <c r="O47" s="7">
        <v>6431277173</v>
      </c>
      <c r="P47" s="7"/>
      <c r="Q47" s="7">
        <f t="shared" si="0"/>
        <v>-1119405538</v>
      </c>
    </row>
    <row r="48" spans="1:17" ht="21" x14ac:dyDescent="0.2">
      <c r="A48" s="3" t="s">
        <v>60</v>
      </c>
      <c r="C48" s="7">
        <v>3064033153</v>
      </c>
      <c r="D48" s="7"/>
      <c r="E48" s="7">
        <v>1507672067091</v>
      </c>
      <c r="F48" s="7"/>
      <c r="G48" s="7">
        <v>1698699396216</v>
      </c>
      <c r="H48" s="7"/>
      <c r="I48" s="7">
        <v>-191027329125</v>
      </c>
      <c r="K48" s="7">
        <v>3064033153</v>
      </c>
      <c r="L48" s="7"/>
      <c r="M48" s="7">
        <v>1507672067091</v>
      </c>
      <c r="N48" s="7"/>
      <c r="O48" s="7">
        <v>1244191329241</v>
      </c>
      <c r="P48" s="7"/>
      <c r="Q48" s="7">
        <f t="shared" si="0"/>
        <v>263480737850</v>
      </c>
    </row>
    <row r="49" spans="1:17" ht="21" x14ac:dyDescent="0.2">
      <c r="A49" s="3" t="s">
        <v>65</v>
      </c>
      <c r="C49" s="7">
        <v>154804811</v>
      </c>
      <c r="D49" s="7"/>
      <c r="E49" s="7">
        <v>362550049914</v>
      </c>
      <c r="F49" s="7"/>
      <c r="G49" s="7">
        <v>427444227084</v>
      </c>
      <c r="H49" s="7"/>
      <c r="I49" s="7">
        <v>-64894177170</v>
      </c>
      <c r="K49" s="7">
        <v>154804811</v>
      </c>
      <c r="L49" s="7"/>
      <c r="M49" s="7">
        <v>362550049914</v>
      </c>
      <c r="N49" s="7"/>
      <c r="O49" s="7">
        <v>362952969767</v>
      </c>
      <c r="P49" s="7"/>
      <c r="Q49" s="7">
        <f t="shared" si="0"/>
        <v>-402919853</v>
      </c>
    </row>
    <row r="50" spans="1:17" ht="21" x14ac:dyDescent="0.2">
      <c r="A50" s="3" t="s">
        <v>108</v>
      </c>
      <c r="C50" s="7">
        <v>750000</v>
      </c>
      <c r="D50" s="7"/>
      <c r="E50" s="7">
        <v>3129766425</v>
      </c>
      <c r="F50" s="7"/>
      <c r="G50" s="7">
        <v>2776381650</v>
      </c>
      <c r="H50" s="7"/>
      <c r="I50" s="7">
        <v>353384775</v>
      </c>
      <c r="K50" s="7">
        <v>750000</v>
      </c>
      <c r="L50" s="7"/>
      <c r="M50" s="7">
        <v>3129766425</v>
      </c>
      <c r="N50" s="7"/>
      <c r="O50" s="7">
        <v>2275314112</v>
      </c>
      <c r="P50" s="7"/>
      <c r="Q50" s="7">
        <f t="shared" si="0"/>
        <v>854452313</v>
      </c>
    </row>
    <row r="51" spans="1:17" ht="21.75" thickBot="1" x14ac:dyDescent="0.25">
      <c r="A51" s="3" t="s">
        <v>112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485208944</v>
      </c>
      <c r="K51" s="7">
        <v>0</v>
      </c>
      <c r="L51" s="7"/>
      <c r="M51" s="7">
        <v>0</v>
      </c>
      <c r="N51" s="7"/>
      <c r="O51" s="7">
        <v>0</v>
      </c>
      <c r="P51" s="7"/>
      <c r="Q51" s="7">
        <v>1100518344</v>
      </c>
    </row>
    <row r="52" spans="1:17" s="19" customFormat="1" ht="21.75" thickBot="1" x14ac:dyDescent="0.25">
      <c r="E52" s="20">
        <f>SUM(E8:E51)</f>
        <v>8105705398625</v>
      </c>
      <c r="G52" s="20">
        <f>SUM(G8:G51)</f>
        <v>8933227091203</v>
      </c>
      <c r="I52" s="21">
        <f>SUM(I8:I51)</f>
        <v>-827036483634</v>
      </c>
      <c r="K52" s="19" t="s">
        <v>18</v>
      </c>
      <c r="M52" s="21">
        <f>SUM(M8:M51)</f>
        <v>8105705398625</v>
      </c>
      <c r="O52" s="21">
        <f>SUM(O8:O51)</f>
        <v>7366023362368</v>
      </c>
      <c r="Q52" s="21">
        <f>SUM(Q8:Q51)</f>
        <v>740782554601</v>
      </c>
    </row>
    <row r="53" spans="1:17" ht="19.5" thickTop="1" x14ac:dyDescent="0.2"/>
    <row r="54" spans="1:17" x14ac:dyDescent="0.2">
      <c r="Q54" s="46"/>
    </row>
    <row r="55" spans="1:17" x14ac:dyDescent="0.2">
      <c r="I55" s="7"/>
      <c r="Q55" s="7"/>
    </row>
    <row r="56" spans="1:17" x14ac:dyDescent="0.2">
      <c r="I56" s="46"/>
    </row>
    <row r="57" spans="1:17" x14ac:dyDescent="0.2">
      <c r="I57" s="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A5" sqref="A5:T5"/>
    </sheetView>
  </sheetViews>
  <sheetFormatPr defaultRowHeight="22.5" x14ac:dyDescent="0.2"/>
  <cols>
    <col min="1" max="1" width="24.75" style="33" bestFit="1" customWidth="1"/>
    <col min="2" max="2" width="0.875" style="33" customWidth="1"/>
    <col min="3" max="3" width="18" style="33" bestFit="1" customWidth="1"/>
    <col min="4" max="4" width="0.875" style="33" customWidth="1"/>
    <col min="5" max="5" width="22.5" style="33" customWidth="1"/>
    <col min="6" max="6" width="0.875" style="33" customWidth="1"/>
    <col min="7" max="7" width="22.5" style="33" customWidth="1"/>
    <col min="8" max="8" width="0.875" style="33" customWidth="1"/>
    <col min="9" max="9" width="18.875" style="33" bestFit="1" customWidth="1"/>
    <col min="10" max="10" width="0.875" style="33" customWidth="1"/>
    <col min="11" max="11" width="18.25" style="33" bestFit="1" customWidth="1"/>
    <col min="12" max="12" width="0.875" style="33" customWidth="1"/>
    <col min="13" max="13" width="16.125" style="33" bestFit="1" customWidth="1"/>
    <col min="14" max="16384" width="9" style="33"/>
  </cols>
  <sheetData>
    <row r="2" spans="1:20" ht="24" x14ac:dyDescent="0.2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</row>
    <row r="3" spans="1:20" ht="24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</row>
    <row r="4" spans="1:20" ht="24" x14ac:dyDescent="0.2">
      <c r="A4" s="59" t="str">
        <f>+سهام!A4</f>
        <v>برای ماه منتهی به 1404/03/31</v>
      </c>
      <c r="B4" s="59" t="s">
        <v>19</v>
      </c>
      <c r="C4" s="59" t="s">
        <v>19</v>
      </c>
      <c r="D4" s="59" t="s">
        <v>19</v>
      </c>
      <c r="E4" s="59" t="s">
        <v>19</v>
      </c>
      <c r="F4" s="59" t="s">
        <v>19</v>
      </c>
      <c r="G4" s="59" t="s">
        <v>19</v>
      </c>
      <c r="H4" s="59" t="s">
        <v>19</v>
      </c>
      <c r="I4" s="59" t="s">
        <v>19</v>
      </c>
      <c r="J4" s="59" t="s">
        <v>19</v>
      </c>
      <c r="K4" s="59" t="s">
        <v>19</v>
      </c>
    </row>
    <row r="5" spans="1:20" ht="25.5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4.75" thickBot="1" x14ac:dyDescent="0.25">
      <c r="A6" s="61" t="s">
        <v>20</v>
      </c>
      <c r="C6" s="48" t="s">
        <v>102</v>
      </c>
      <c r="E6" s="61" t="s">
        <v>5</v>
      </c>
      <c r="F6" s="61" t="s">
        <v>5</v>
      </c>
      <c r="G6" s="61" t="s">
        <v>5</v>
      </c>
      <c r="I6" s="61" t="s">
        <v>114</v>
      </c>
      <c r="J6" s="61" t="s">
        <v>4</v>
      </c>
      <c r="K6" s="61" t="s">
        <v>4</v>
      </c>
    </row>
    <row r="7" spans="1:20" ht="24.75" thickBot="1" x14ac:dyDescent="0.25">
      <c r="A7" s="61" t="s">
        <v>20</v>
      </c>
      <c r="C7" s="48" t="s">
        <v>21</v>
      </c>
      <c r="E7" s="48" t="s">
        <v>22</v>
      </c>
      <c r="G7" s="48" t="s">
        <v>23</v>
      </c>
      <c r="I7" s="48" t="s">
        <v>21</v>
      </c>
      <c r="K7" s="48" t="s">
        <v>24</v>
      </c>
    </row>
    <row r="8" spans="1:20" ht="24" x14ac:dyDescent="0.2">
      <c r="A8" s="32" t="s">
        <v>25</v>
      </c>
      <c r="C8" s="34">
        <v>1794125832</v>
      </c>
      <c r="E8" s="34">
        <v>939304042753</v>
      </c>
      <c r="F8" s="34"/>
      <c r="G8" s="34">
        <v>913887950000</v>
      </c>
      <c r="I8" s="34">
        <f>+C8+E8-G8</f>
        <v>27210218585</v>
      </c>
      <c r="K8" s="43">
        <v>3.3165830522864535E-3</v>
      </c>
      <c r="M8" s="34"/>
    </row>
    <row r="9" spans="1:20" ht="24.75" thickBot="1" x14ac:dyDescent="0.25">
      <c r="A9" s="32" t="s">
        <v>26</v>
      </c>
      <c r="C9" s="34">
        <v>27951</v>
      </c>
      <c r="E9" s="34">
        <v>0</v>
      </c>
      <c r="F9" s="34"/>
      <c r="G9" s="34">
        <v>0</v>
      </c>
      <c r="I9" s="34">
        <f>+C9+E9-G9</f>
        <v>27951</v>
      </c>
      <c r="K9" s="43">
        <v>3.406874979885747E-9</v>
      </c>
      <c r="M9" s="34"/>
    </row>
    <row r="10" spans="1:20" ht="24.75" thickBot="1" x14ac:dyDescent="0.25">
      <c r="A10" s="33" t="s">
        <v>18</v>
      </c>
      <c r="C10" s="35">
        <f>SUM(C8:C9)</f>
        <v>1794153783</v>
      </c>
      <c r="D10" s="32"/>
      <c r="E10" s="35">
        <f>SUM(E8:E9)</f>
        <v>939304042753</v>
      </c>
      <c r="F10" s="32"/>
      <c r="G10" s="35">
        <f>SUM(G8:G9)</f>
        <v>913887950000</v>
      </c>
      <c r="H10" s="32"/>
      <c r="I10" s="35">
        <f>SUM(I8:I9)</f>
        <v>27210246536</v>
      </c>
      <c r="J10" s="32"/>
      <c r="K10" s="44">
        <f>SUM(K8:K9)</f>
        <v>3.3165864591614335E-3</v>
      </c>
      <c r="L10" s="32"/>
      <c r="M10" s="32"/>
    </row>
    <row r="11" spans="1:20" ht="23.25" thickTop="1" x14ac:dyDescent="0.2"/>
    <row r="12" spans="1:20" x14ac:dyDescent="0.45">
      <c r="C12" s="34"/>
      <c r="E12" s="34"/>
      <c r="I12" s="41"/>
    </row>
    <row r="13" spans="1:20" x14ac:dyDescent="0.2">
      <c r="C13" s="34"/>
      <c r="E13" s="34"/>
      <c r="I13" s="34"/>
    </row>
    <row r="14" spans="1:20" x14ac:dyDescent="0.2">
      <c r="C14" s="34"/>
      <c r="K14" s="34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workbookViewId="0">
      <selection activeCell="A43" sqref="A1:XFD1048576"/>
    </sheetView>
  </sheetViews>
  <sheetFormatPr defaultRowHeight="18.75" x14ac:dyDescent="0.45"/>
  <cols>
    <col min="1" max="1" width="20.875" style="11" bestFit="1" customWidth="1"/>
    <col min="2" max="2" width="0.875" style="11" customWidth="1"/>
    <col min="3" max="3" width="20.125" style="11" customWidth="1"/>
    <col min="4" max="4" width="0.875" style="11" customWidth="1"/>
    <col min="5" max="5" width="20.125" style="11" customWidth="1"/>
    <col min="6" max="6" width="0.875" style="11" customWidth="1"/>
    <col min="7" max="7" width="28" style="11" customWidth="1"/>
    <col min="8" max="8" width="0.875" style="11" customWidth="1"/>
    <col min="9" max="9" width="8" style="11" customWidth="1"/>
    <col min="10" max="16384" width="9" style="11"/>
  </cols>
  <sheetData>
    <row r="2" spans="1:7" ht="26.25" x14ac:dyDescent="0.45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</row>
    <row r="3" spans="1:7" ht="26.25" x14ac:dyDescent="0.45">
      <c r="A3" s="62" t="s">
        <v>27</v>
      </c>
      <c r="B3" s="62" t="s">
        <v>27</v>
      </c>
      <c r="C3" s="62" t="s">
        <v>27</v>
      </c>
      <c r="D3" s="62" t="s">
        <v>27</v>
      </c>
      <c r="E3" s="62" t="s">
        <v>27</v>
      </c>
      <c r="F3" s="62" t="s">
        <v>27</v>
      </c>
      <c r="G3" s="62" t="s">
        <v>27</v>
      </c>
    </row>
    <row r="4" spans="1:7" ht="26.25" x14ac:dyDescent="0.45">
      <c r="A4" s="62" t="str">
        <f>+سهام!A4</f>
        <v>برای ماه منتهی به 1404/03/31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</row>
    <row r="6" spans="1:7" ht="27" thickBot="1" x14ac:dyDescent="0.5">
      <c r="A6" s="49" t="s">
        <v>31</v>
      </c>
      <c r="C6" s="49" t="s">
        <v>21</v>
      </c>
      <c r="E6" s="49" t="s">
        <v>48</v>
      </c>
      <c r="G6" s="49" t="s">
        <v>13</v>
      </c>
    </row>
    <row r="7" spans="1:7" ht="21" x14ac:dyDescent="0.45">
      <c r="A7" s="4" t="s">
        <v>54</v>
      </c>
      <c r="C7" s="16">
        <f>+'درآمد سرمایه‌گذاری در سهام'!I73</f>
        <v>-663669493784</v>
      </c>
      <c r="D7" s="5"/>
      <c r="E7" s="1">
        <f>+C7/$C$9</f>
        <v>1.0001726198453076</v>
      </c>
      <c r="F7" s="5"/>
      <c r="G7" s="1">
        <v>-8.0892955289118426E-2</v>
      </c>
    </row>
    <row r="8" spans="1:7" ht="21.75" thickBot="1" x14ac:dyDescent="0.5">
      <c r="A8" s="4" t="s">
        <v>55</v>
      </c>
      <c r="C8" s="16">
        <f>+'درآمد سپرده بانکی'!C10</f>
        <v>114542753</v>
      </c>
      <c r="D8" s="5"/>
      <c r="E8" s="1">
        <f>+C8/$C$9</f>
        <v>-1.726198453075046E-4</v>
      </c>
      <c r="F8" s="5"/>
      <c r="G8" s="1">
        <v>1.3961319427674613E-5</v>
      </c>
    </row>
    <row r="9" spans="1:7" ht="21.75" thickBot="1" x14ac:dyDescent="0.5">
      <c r="A9" s="11" t="s">
        <v>18</v>
      </c>
      <c r="C9" s="45">
        <f>SUM(C7:C8)</f>
        <v>-663554951031</v>
      </c>
      <c r="D9" s="4"/>
      <c r="E9" s="39">
        <f>SUM(E7:E8)</f>
        <v>1</v>
      </c>
      <c r="F9" s="4"/>
      <c r="G9" s="14">
        <f>SUM(G7:G8)</f>
        <v>-8.0878993969690754E-2</v>
      </c>
    </row>
    <row r="10" spans="1:7" ht="19.5" thickTop="1" x14ac:dyDescent="0.45"/>
    <row r="11" spans="1:7" x14ac:dyDescent="0.45">
      <c r="C11" s="41"/>
      <c r="E11" s="41"/>
      <c r="G11" s="41"/>
    </row>
    <row r="12" spans="1:7" x14ac:dyDescent="0.45">
      <c r="C12" s="56"/>
      <c r="G12" s="41"/>
    </row>
    <row r="13" spans="1:7" x14ac:dyDescent="0.45">
      <c r="C13" s="42"/>
      <c r="E13" s="40"/>
      <c r="G13" s="41"/>
    </row>
    <row r="14" spans="1:7" x14ac:dyDescent="0.45">
      <c r="C14" s="42"/>
      <c r="E14" s="40"/>
    </row>
    <row r="15" spans="1:7" x14ac:dyDescent="0.45">
      <c r="C15" s="40"/>
      <c r="E15" s="40"/>
    </row>
    <row r="16" spans="1:7" x14ac:dyDescent="0.45">
      <c r="C16" s="40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74"/>
  <sheetViews>
    <sheetView rightToLeft="1" zoomScale="93" zoomScaleNormal="93" workbookViewId="0">
      <selection activeCell="E97" sqref="E97"/>
    </sheetView>
  </sheetViews>
  <sheetFormatPr defaultRowHeight="18.75" x14ac:dyDescent="0.45"/>
  <cols>
    <col min="1" max="1" width="37.375" style="17" bestFit="1" customWidth="1"/>
    <col min="2" max="2" width="0.875" style="17" customWidth="1"/>
    <col min="3" max="3" width="19.25" style="17" customWidth="1"/>
    <col min="4" max="4" width="0.875" style="17" customWidth="1"/>
    <col min="5" max="5" width="19.25" style="17" customWidth="1"/>
    <col min="6" max="6" width="0.875" style="17" customWidth="1"/>
    <col min="7" max="7" width="19.25" style="17" customWidth="1"/>
    <col min="8" max="8" width="0.875" style="17" customWidth="1"/>
    <col min="9" max="9" width="19.25" style="17" customWidth="1"/>
    <col min="10" max="10" width="0.875" style="17" customWidth="1"/>
    <col min="11" max="11" width="20.125" style="17" customWidth="1"/>
    <col min="12" max="12" width="0.875" style="17" customWidth="1"/>
    <col min="13" max="13" width="19.25" style="17" customWidth="1"/>
    <col min="14" max="14" width="0.875" style="17" customWidth="1"/>
    <col min="15" max="15" width="20.125" style="17" customWidth="1"/>
    <col min="16" max="16" width="0.875" style="17" customWidth="1"/>
    <col min="17" max="17" width="19.25" style="17" customWidth="1"/>
    <col min="18" max="18" width="0.875" style="17" customWidth="1"/>
    <col min="19" max="19" width="20.125" style="17" customWidth="1"/>
    <col min="20" max="20" width="0.875" style="17" customWidth="1"/>
    <col min="21" max="21" width="20.125" style="17" customWidth="1"/>
    <col min="22" max="22" width="0.875" style="17" customWidth="1"/>
    <col min="23" max="23" width="8" style="17" customWidth="1"/>
    <col min="24" max="16384" width="9" style="17"/>
  </cols>
  <sheetData>
    <row r="2" spans="1:21" ht="26.25" x14ac:dyDescent="0.45">
      <c r="A2" s="62" t="s">
        <v>73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</row>
    <row r="3" spans="1:21" ht="26.25" x14ac:dyDescent="0.45">
      <c r="A3" s="62" t="s">
        <v>27</v>
      </c>
      <c r="B3" s="62" t="s">
        <v>27</v>
      </c>
      <c r="C3" s="62" t="s">
        <v>27</v>
      </c>
      <c r="D3" s="62" t="s">
        <v>27</v>
      </c>
      <c r="E3" s="62" t="s">
        <v>27</v>
      </c>
      <c r="F3" s="62" t="s">
        <v>27</v>
      </c>
      <c r="G3" s="62" t="s">
        <v>27</v>
      </c>
      <c r="H3" s="62" t="s">
        <v>27</v>
      </c>
      <c r="I3" s="62" t="s">
        <v>27</v>
      </c>
      <c r="J3" s="62" t="s">
        <v>27</v>
      </c>
      <c r="K3" s="62" t="s">
        <v>27</v>
      </c>
      <c r="L3" s="62" t="s">
        <v>27</v>
      </c>
      <c r="M3" s="62" t="s">
        <v>27</v>
      </c>
      <c r="N3" s="62" t="s">
        <v>27</v>
      </c>
      <c r="O3" s="62" t="s">
        <v>27</v>
      </c>
      <c r="P3" s="62" t="s">
        <v>27</v>
      </c>
      <c r="Q3" s="62" t="s">
        <v>27</v>
      </c>
      <c r="R3" s="62" t="s">
        <v>27</v>
      </c>
      <c r="S3" s="62" t="s">
        <v>27</v>
      </c>
      <c r="T3" s="62" t="s">
        <v>27</v>
      </c>
      <c r="U3" s="62" t="s">
        <v>27</v>
      </c>
    </row>
    <row r="4" spans="1:21" ht="26.25" x14ac:dyDescent="0.45">
      <c r="A4" s="62" t="str">
        <f>+سهام!A4</f>
        <v>برای ماه منتهی به 1404/03/31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</row>
    <row r="6" spans="1:21" ht="27" thickBot="1" x14ac:dyDescent="0.5">
      <c r="A6" s="63" t="s">
        <v>3</v>
      </c>
      <c r="C6" s="63" t="s">
        <v>29</v>
      </c>
      <c r="D6" s="63" t="s">
        <v>29</v>
      </c>
      <c r="E6" s="63" t="s">
        <v>29</v>
      </c>
      <c r="F6" s="63" t="s">
        <v>29</v>
      </c>
      <c r="G6" s="63" t="s">
        <v>29</v>
      </c>
      <c r="H6" s="63" t="s">
        <v>29</v>
      </c>
      <c r="I6" s="63" t="s">
        <v>29</v>
      </c>
      <c r="J6" s="63" t="s">
        <v>29</v>
      </c>
      <c r="K6" s="63" t="s">
        <v>29</v>
      </c>
      <c r="M6" s="63" t="s">
        <v>30</v>
      </c>
      <c r="N6" s="63" t="s">
        <v>30</v>
      </c>
      <c r="O6" s="63" t="s">
        <v>30</v>
      </c>
      <c r="P6" s="63" t="s">
        <v>30</v>
      </c>
      <c r="Q6" s="63" t="s">
        <v>30</v>
      </c>
      <c r="R6" s="63" t="s">
        <v>30</v>
      </c>
      <c r="S6" s="63" t="s">
        <v>30</v>
      </c>
      <c r="T6" s="63" t="s">
        <v>30</v>
      </c>
      <c r="U6" s="63" t="s">
        <v>30</v>
      </c>
    </row>
    <row r="7" spans="1:21" ht="27" thickBot="1" x14ac:dyDescent="0.5">
      <c r="A7" s="63" t="s">
        <v>3</v>
      </c>
      <c r="C7" s="49" t="s">
        <v>45</v>
      </c>
      <c r="E7" s="49" t="s">
        <v>46</v>
      </c>
      <c r="G7" s="49" t="s">
        <v>47</v>
      </c>
      <c r="I7" s="49" t="s">
        <v>21</v>
      </c>
      <c r="K7" s="49" t="s">
        <v>48</v>
      </c>
      <c r="M7" s="49" t="s">
        <v>45</v>
      </c>
      <c r="O7" s="49" t="s">
        <v>46</v>
      </c>
      <c r="Q7" s="49" t="s">
        <v>47</v>
      </c>
      <c r="S7" s="49" t="s">
        <v>21</v>
      </c>
      <c r="U7" s="49" t="s">
        <v>48</v>
      </c>
    </row>
    <row r="8" spans="1:21" ht="21" x14ac:dyDescent="0.55000000000000004">
      <c r="A8" s="15" t="s">
        <v>96</v>
      </c>
      <c r="C8" s="6">
        <v>0</v>
      </c>
      <c r="D8" s="16"/>
      <c r="E8" s="16">
        <v>-50726000599</v>
      </c>
      <c r="F8" s="16"/>
      <c r="G8" s="16">
        <f>IFERROR(VLOOKUP(A8,'درآمد ناشی از فروش'!A:Q,9,0),0)</f>
        <v>13415968175</v>
      </c>
      <c r="H8" s="16"/>
      <c r="I8" s="16">
        <f>+G8+E8+C8</f>
        <v>-37310032424</v>
      </c>
      <c r="J8" s="5"/>
      <c r="K8" s="1">
        <f>+I8/$I$73</f>
        <v>5.6217790290874876E-2</v>
      </c>
      <c r="L8" s="5"/>
      <c r="M8" s="6">
        <v>3407250440</v>
      </c>
      <c r="N8" s="16"/>
      <c r="O8" s="16">
        <v>46478130056</v>
      </c>
      <c r="P8" s="16"/>
      <c r="Q8" s="16">
        <v>89452457138</v>
      </c>
      <c r="R8" s="16"/>
      <c r="S8" s="16">
        <f>+Q8+O8+M8</f>
        <v>139337837634</v>
      </c>
      <c r="T8" s="5"/>
      <c r="U8" s="1">
        <f>+S8/$S$73</f>
        <v>0.10086593813203172</v>
      </c>
    </row>
    <row r="9" spans="1:21" ht="21" x14ac:dyDescent="0.55000000000000004">
      <c r="A9" s="15" t="s">
        <v>117</v>
      </c>
      <c r="C9" s="6">
        <v>11342521706</v>
      </c>
      <c r="D9" s="16"/>
      <c r="E9" s="16">
        <v>-45130411741</v>
      </c>
      <c r="F9" s="16"/>
      <c r="G9" s="16">
        <f>IFERROR(VLOOKUP(A9,'درآمد ناشی از فروش'!A:Q,9,0),0)</f>
        <v>0</v>
      </c>
      <c r="H9" s="16"/>
      <c r="I9" s="16">
        <f t="shared" ref="I9:I72" si="0">+G9+E9+C9</f>
        <v>-33787890035</v>
      </c>
      <c r="J9" s="5"/>
      <c r="K9" s="1">
        <f t="shared" ref="K9:K72" si="1">+I9/$I$73</f>
        <v>5.0910717384874578E-2</v>
      </c>
      <c r="L9" s="5"/>
      <c r="M9" s="6">
        <v>11342521706</v>
      </c>
      <c r="N9" s="16"/>
      <c r="O9" s="16">
        <v>-10095982766</v>
      </c>
      <c r="P9" s="16"/>
      <c r="Q9" s="16">
        <v>3817331395</v>
      </c>
      <c r="R9" s="16"/>
      <c r="S9" s="16">
        <f t="shared" ref="S9:S72" si="2">+Q9+O9+M9</f>
        <v>5063870335</v>
      </c>
      <c r="T9" s="5"/>
      <c r="U9" s="1">
        <f t="shared" ref="U9:U72" si="3">+S9/$S$73</f>
        <v>3.6657094769935385E-3</v>
      </c>
    </row>
    <row r="10" spans="1:21" ht="21" x14ac:dyDescent="0.55000000000000004">
      <c r="A10" s="15" t="s">
        <v>94</v>
      </c>
      <c r="C10" s="6">
        <v>0</v>
      </c>
      <c r="D10" s="16"/>
      <c r="E10" s="16">
        <v>0</v>
      </c>
      <c r="F10" s="16"/>
      <c r="G10" s="16">
        <f>IFERROR(VLOOKUP(A10,'درآمد ناشی از فروش'!A:Q,9,0),0)</f>
        <v>0</v>
      </c>
      <c r="H10" s="16"/>
      <c r="I10" s="16">
        <f t="shared" si="0"/>
        <v>0</v>
      </c>
      <c r="J10" s="5"/>
      <c r="K10" s="1">
        <f t="shared" si="1"/>
        <v>0</v>
      </c>
      <c r="L10" s="5"/>
      <c r="M10" s="6">
        <v>0</v>
      </c>
      <c r="N10" s="16"/>
      <c r="O10" s="16">
        <v>0</v>
      </c>
      <c r="P10" s="16"/>
      <c r="Q10" s="16">
        <v>24011913696</v>
      </c>
      <c r="R10" s="16"/>
      <c r="S10" s="16">
        <f t="shared" si="2"/>
        <v>24011913696</v>
      </c>
      <c r="T10" s="5"/>
      <c r="U10" s="1">
        <f t="shared" si="3"/>
        <v>1.7382099811641037E-2</v>
      </c>
    </row>
    <row r="11" spans="1:21" s="4" customFormat="1" ht="21" x14ac:dyDescent="0.55000000000000004">
      <c r="A11" s="15" t="s">
        <v>62</v>
      </c>
      <c r="C11" s="6">
        <v>0</v>
      </c>
      <c r="D11" s="9"/>
      <c r="E11" s="16">
        <v>-7373670922</v>
      </c>
      <c r="F11" s="9"/>
      <c r="G11" s="16">
        <f>IFERROR(VLOOKUP(A11,'درآمد ناشی از فروش'!A:Q,9,0),0)</f>
        <v>0</v>
      </c>
      <c r="H11" s="9"/>
      <c r="I11" s="16">
        <f t="shared" si="0"/>
        <v>-7373670922</v>
      </c>
      <c r="K11" s="1">
        <f t="shared" si="1"/>
        <v>1.111045632059722E-2</v>
      </c>
      <c r="M11" s="6">
        <v>0</v>
      </c>
      <c r="N11" s="9"/>
      <c r="O11" s="16">
        <v>-17086328166</v>
      </c>
      <c r="P11" s="9"/>
      <c r="Q11" s="16">
        <v>-1595836574</v>
      </c>
      <c r="R11" s="9"/>
      <c r="S11" s="16">
        <f t="shared" si="2"/>
        <v>-18682164740</v>
      </c>
      <c r="T11" s="5"/>
      <c r="U11" s="1">
        <f t="shared" si="3"/>
        <v>-1.3523922179609389E-2</v>
      </c>
    </row>
    <row r="12" spans="1:21" ht="21" x14ac:dyDescent="0.55000000000000004">
      <c r="A12" s="15" t="s">
        <v>67</v>
      </c>
      <c r="C12" s="6">
        <v>736577550</v>
      </c>
      <c r="D12" s="16"/>
      <c r="E12" s="16">
        <v>-14516029238</v>
      </c>
      <c r="F12" s="16"/>
      <c r="G12" s="16">
        <f>IFERROR(VLOOKUP(A12,'درآمد ناشی از فروش'!A:Q,9,0),0)</f>
        <v>0</v>
      </c>
      <c r="H12" s="16"/>
      <c r="I12" s="16">
        <f t="shared" si="0"/>
        <v>-13779451688</v>
      </c>
      <c r="J12" s="5"/>
      <c r="K12" s="1">
        <f t="shared" si="1"/>
        <v>2.0762520828604945E-2</v>
      </c>
      <c r="L12" s="5"/>
      <c r="M12" s="6">
        <v>736577550</v>
      </c>
      <c r="N12" s="16"/>
      <c r="O12" s="16">
        <v>-7559155331</v>
      </c>
      <c r="P12" s="16"/>
      <c r="Q12" s="16">
        <v>-202467963</v>
      </c>
      <c r="R12" s="16"/>
      <c r="S12" s="16">
        <f t="shared" si="2"/>
        <v>-7025045744</v>
      </c>
      <c r="T12" s="5"/>
      <c r="U12" s="1">
        <f t="shared" si="3"/>
        <v>-5.085394185965846E-3</v>
      </c>
    </row>
    <row r="13" spans="1:21" ht="21" x14ac:dyDescent="0.55000000000000004">
      <c r="A13" s="15" t="s">
        <v>66</v>
      </c>
      <c r="C13" s="6">
        <v>0</v>
      </c>
      <c r="D13" s="16"/>
      <c r="E13" s="16">
        <v>-7199935005</v>
      </c>
      <c r="F13" s="16"/>
      <c r="G13" s="16">
        <f>IFERROR(VLOOKUP(A13,'درآمد ناشی از فروش'!A:Q,9,0),0)</f>
        <v>0</v>
      </c>
      <c r="H13" s="16"/>
      <c r="I13" s="16">
        <f t="shared" si="0"/>
        <v>-7199935005</v>
      </c>
      <c r="J13" s="5"/>
      <c r="K13" s="1">
        <f t="shared" si="1"/>
        <v>1.0848675541719737E-2</v>
      </c>
      <c r="L13" s="5"/>
      <c r="M13" s="6">
        <v>0</v>
      </c>
      <c r="N13" s="16"/>
      <c r="O13" s="16">
        <v>-5785662073</v>
      </c>
      <c r="P13" s="16"/>
      <c r="Q13" s="16">
        <v>-5161076</v>
      </c>
      <c r="R13" s="16"/>
      <c r="S13" s="16">
        <f t="shared" si="2"/>
        <v>-5790823149</v>
      </c>
      <c r="T13" s="5"/>
      <c r="U13" s="1">
        <f t="shared" si="3"/>
        <v>-4.191946849461118E-3</v>
      </c>
    </row>
    <row r="14" spans="1:21" ht="21" x14ac:dyDescent="0.55000000000000004">
      <c r="A14" s="15" t="s">
        <v>63</v>
      </c>
      <c r="C14" s="6">
        <v>0</v>
      </c>
      <c r="D14" s="16"/>
      <c r="E14" s="16">
        <v>-723601786</v>
      </c>
      <c r="F14" s="16"/>
      <c r="G14" s="16">
        <f>IFERROR(VLOOKUP(A14,'درآمد ناشی از فروش'!A:Q,9,0),0)</f>
        <v>0</v>
      </c>
      <c r="H14" s="16"/>
      <c r="I14" s="16">
        <f t="shared" si="0"/>
        <v>-723601786</v>
      </c>
      <c r="J14" s="5"/>
      <c r="K14" s="1">
        <f t="shared" si="1"/>
        <v>1.0903044252859779E-3</v>
      </c>
      <c r="L14" s="5"/>
      <c r="M14" s="6">
        <v>0</v>
      </c>
      <c r="N14" s="16"/>
      <c r="O14" s="16">
        <v>-15131189664</v>
      </c>
      <c r="P14" s="16"/>
      <c r="Q14" s="16">
        <v>-3189369626</v>
      </c>
      <c r="R14" s="16"/>
      <c r="S14" s="16">
        <f t="shared" si="2"/>
        <v>-18320559290</v>
      </c>
      <c r="T14" s="5"/>
      <c r="U14" s="1">
        <f t="shared" si="3"/>
        <v>-1.3262157869446121E-2</v>
      </c>
    </row>
    <row r="15" spans="1:21" ht="21" x14ac:dyDescent="0.55000000000000004">
      <c r="A15" s="15" t="s">
        <v>87</v>
      </c>
      <c r="C15" s="6">
        <v>0</v>
      </c>
      <c r="D15" s="16"/>
      <c r="E15" s="16">
        <v>-4678692488</v>
      </c>
      <c r="F15" s="16"/>
      <c r="G15" s="16">
        <f>IFERROR(VLOOKUP(A15,'درآمد ناشی از فروش'!A:Q,9,0),0)</f>
        <v>-1738595677</v>
      </c>
      <c r="H15" s="16"/>
      <c r="I15" s="16">
        <f t="shared" si="0"/>
        <v>-6417288165</v>
      </c>
      <c r="J15" s="5"/>
      <c r="K15" s="1">
        <f t="shared" si="1"/>
        <v>9.6694035587065741E-3</v>
      </c>
      <c r="L15" s="5"/>
      <c r="M15" s="6">
        <v>0</v>
      </c>
      <c r="N15" s="16"/>
      <c r="O15" s="16">
        <v>-8591478330</v>
      </c>
      <c r="P15" s="16"/>
      <c r="Q15" s="16">
        <v>-3020944981</v>
      </c>
      <c r="R15" s="16"/>
      <c r="S15" s="16">
        <f t="shared" si="2"/>
        <v>-11612423311</v>
      </c>
      <c r="T15" s="5"/>
      <c r="U15" s="1">
        <f t="shared" si="3"/>
        <v>-8.4061730190398698E-3</v>
      </c>
    </row>
    <row r="16" spans="1:21" ht="21" x14ac:dyDescent="0.55000000000000004">
      <c r="A16" s="15" t="s">
        <v>17</v>
      </c>
      <c r="C16" s="6">
        <v>0</v>
      </c>
      <c r="D16" s="16"/>
      <c r="E16" s="16">
        <v>0</v>
      </c>
      <c r="F16" s="16"/>
      <c r="G16" s="16">
        <f>IFERROR(VLOOKUP(A16,'درآمد ناشی از فروش'!A:Q,9,0),0)</f>
        <v>0</v>
      </c>
      <c r="H16" s="16"/>
      <c r="I16" s="16">
        <f t="shared" si="0"/>
        <v>0</v>
      </c>
      <c r="J16" s="5"/>
      <c r="K16" s="1">
        <f t="shared" si="1"/>
        <v>0</v>
      </c>
      <c r="L16" s="5"/>
      <c r="M16" s="6">
        <v>0</v>
      </c>
      <c r="N16" s="16"/>
      <c r="O16" s="16">
        <v>0</v>
      </c>
      <c r="P16" s="16"/>
      <c r="Q16" s="16">
        <v>-530927932</v>
      </c>
      <c r="R16" s="16"/>
      <c r="S16" s="16">
        <f t="shared" si="2"/>
        <v>-530927932</v>
      </c>
      <c r="T16" s="5"/>
      <c r="U16" s="1">
        <f t="shared" si="3"/>
        <v>-3.8433597686757926E-4</v>
      </c>
    </row>
    <row r="17" spans="1:21" ht="21" x14ac:dyDescent="0.55000000000000004">
      <c r="A17" s="15" t="s">
        <v>81</v>
      </c>
      <c r="C17" s="6">
        <v>0</v>
      </c>
      <c r="D17" s="16"/>
      <c r="E17" s="16">
        <v>-209446335</v>
      </c>
      <c r="F17" s="16"/>
      <c r="G17" s="16">
        <f>IFERROR(VLOOKUP(A17,'درآمد ناشی از فروش'!A:Q,9,0),0)</f>
        <v>0</v>
      </c>
      <c r="H17" s="16"/>
      <c r="I17" s="16">
        <f t="shared" si="0"/>
        <v>-209446335</v>
      </c>
      <c r="J17" s="5"/>
      <c r="K17" s="1">
        <f t="shared" si="1"/>
        <v>3.155883115943959E-4</v>
      </c>
      <c r="L17" s="5"/>
      <c r="M17" s="6">
        <v>0</v>
      </c>
      <c r="N17" s="16"/>
      <c r="O17" s="16">
        <v>106152864</v>
      </c>
      <c r="P17" s="16"/>
      <c r="Q17" s="16">
        <v>454418309</v>
      </c>
      <c r="R17" s="16"/>
      <c r="S17" s="16">
        <f t="shared" si="2"/>
        <v>560571173</v>
      </c>
      <c r="T17" s="5"/>
      <c r="U17" s="1">
        <f t="shared" si="3"/>
        <v>4.0579456531354577E-4</v>
      </c>
    </row>
    <row r="18" spans="1:21" ht="21" x14ac:dyDescent="0.55000000000000004">
      <c r="A18" s="15" t="s">
        <v>64</v>
      </c>
      <c r="C18" s="6">
        <v>0</v>
      </c>
      <c r="D18" s="16"/>
      <c r="E18" s="16">
        <v>-3249719149</v>
      </c>
      <c r="F18" s="16"/>
      <c r="G18" s="16">
        <f>IFERROR(VLOOKUP(A18,'درآمد ناشی از فروش'!A:Q,9,0),0)</f>
        <v>-3144477278</v>
      </c>
      <c r="H18" s="16"/>
      <c r="I18" s="16">
        <f t="shared" si="0"/>
        <v>-6394196427</v>
      </c>
      <c r="J18" s="5"/>
      <c r="K18" s="1">
        <f t="shared" si="1"/>
        <v>9.6346095261101092E-3</v>
      </c>
      <c r="L18" s="5"/>
      <c r="M18" s="6">
        <v>0</v>
      </c>
      <c r="N18" s="16"/>
      <c r="O18" s="16">
        <v>-7092594236</v>
      </c>
      <c r="P18" s="16"/>
      <c r="Q18" s="16">
        <v>-4382895153</v>
      </c>
      <c r="R18" s="16"/>
      <c r="S18" s="16">
        <f t="shared" si="2"/>
        <v>-11475489389</v>
      </c>
      <c r="T18" s="5"/>
      <c r="U18" s="1">
        <f t="shared" si="3"/>
        <v>-8.3070472629698747E-3</v>
      </c>
    </row>
    <row r="19" spans="1:21" ht="21" x14ac:dyDescent="0.55000000000000004">
      <c r="A19" s="15" t="s">
        <v>92</v>
      </c>
      <c r="C19" s="6">
        <v>0</v>
      </c>
      <c r="D19" s="16"/>
      <c r="E19" s="16">
        <v>-31049174180</v>
      </c>
      <c r="F19" s="16"/>
      <c r="G19" s="16">
        <f>IFERROR(VLOOKUP(A19,'درآمد ناشی از فروش'!A:Q,9,0),0)</f>
        <v>10172561683</v>
      </c>
      <c r="H19" s="16"/>
      <c r="I19" s="16">
        <f t="shared" si="0"/>
        <v>-20876612497</v>
      </c>
      <c r="J19" s="5"/>
      <c r="K19" s="1">
        <f t="shared" si="1"/>
        <v>3.1456338874293006E-2</v>
      </c>
      <c r="L19" s="5"/>
      <c r="M19" s="6">
        <v>0</v>
      </c>
      <c r="N19" s="16"/>
      <c r="O19" s="16">
        <v>8559083855</v>
      </c>
      <c r="P19" s="16"/>
      <c r="Q19" s="16">
        <v>147016585633</v>
      </c>
      <c r="R19" s="16"/>
      <c r="S19" s="16">
        <f t="shared" si="2"/>
        <v>155575669488</v>
      </c>
      <c r="T19" s="5"/>
      <c r="U19" s="1">
        <f t="shared" si="3"/>
        <v>0.11262042041046379</v>
      </c>
    </row>
    <row r="20" spans="1:21" ht="21" x14ac:dyDescent="0.55000000000000004">
      <c r="A20" s="15" t="s">
        <v>109</v>
      </c>
      <c r="C20" s="6">
        <v>0</v>
      </c>
      <c r="D20" s="16"/>
      <c r="E20" s="16">
        <v>-6610351584</v>
      </c>
      <c r="F20" s="16"/>
      <c r="G20" s="16">
        <f>IFERROR(VLOOKUP(A20,'درآمد ناشی از فروش'!A:Q,9,0),0)</f>
        <v>-1265024769</v>
      </c>
      <c r="H20" s="16"/>
      <c r="I20" s="16">
        <f t="shared" si="0"/>
        <v>-7875376353</v>
      </c>
      <c r="J20" s="5"/>
      <c r="K20" s="1">
        <f t="shared" si="1"/>
        <v>1.1866413066686994E-2</v>
      </c>
      <c r="L20" s="5"/>
      <c r="M20" s="6">
        <v>1351256641</v>
      </c>
      <c r="N20" s="16"/>
      <c r="O20" s="16">
        <v>-8825950557</v>
      </c>
      <c r="P20" s="16"/>
      <c r="Q20" s="16">
        <v>-1909262337</v>
      </c>
      <c r="R20" s="16"/>
      <c r="S20" s="16">
        <f t="shared" si="2"/>
        <v>-9383956253</v>
      </c>
      <c r="T20" s="5"/>
      <c r="U20" s="1">
        <f t="shared" si="3"/>
        <v>-6.7929972713874544E-3</v>
      </c>
    </row>
    <row r="21" spans="1:21" ht="21" x14ac:dyDescent="0.55000000000000004">
      <c r="A21" s="15" t="s">
        <v>83</v>
      </c>
      <c r="C21" s="6">
        <v>0</v>
      </c>
      <c r="D21" s="16"/>
      <c r="E21" s="16">
        <v>-2934122735</v>
      </c>
      <c r="F21" s="16"/>
      <c r="G21" s="16">
        <f>IFERROR(VLOOKUP(A21,'درآمد ناشی از فروش'!A:Q,9,0),0)</f>
        <v>3639619550</v>
      </c>
      <c r="H21" s="16"/>
      <c r="I21" s="16">
        <f t="shared" si="0"/>
        <v>705496815</v>
      </c>
      <c r="J21" s="5"/>
      <c r="K21" s="1">
        <f t="shared" si="1"/>
        <v>-1.0630243240163353E-3</v>
      </c>
      <c r="L21" s="5"/>
      <c r="M21" s="6">
        <v>0</v>
      </c>
      <c r="N21" s="16"/>
      <c r="O21" s="16">
        <v>93304754</v>
      </c>
      <c r="P21" s="16"/>
      <c r="Q21" s="16">
        <v>4940382228</v>
      </c>
      <c r="R21" s="16"/>
      <c r="S21" s="16">
        <f t="shared" si="2"/>
        <v>5033686982</v>
      </c>
      <c r="T21" s="5"/>
      <c r="U21" s="1">
        <f t="shared" si="3"/>
        <v>3.6438599042715029E-3</v>
      </c>
    </row>
    <row r="22" spans="1:21" ht="21" x14ac:dyDescent="0.55000000000000004">
      <c r="A22" s="15" t="s">
        <v>58</v>
      </c>
      <c r="C22" s="6">
        <v>0</v>
      </c>
      <c r="D22" s="16"/>
      <c r="E22" s="16">
        <v>-38081556976</v>
      </c>
      <c r="F22" s="16"/>
      <c r="G22" s="16">
        <f>IFERROR(VLOOKUP(A22,'درآمد ناشی از فروش'!A:Q,9,0),0)</f>
        <v>12659726870</v>
      </c>
      <c r="H22" s="16"/>
      <c r="I22" s="16">
        <f t="shared" si="0"/>
        <v>-25421830106</v>
      </c>
      <c r="J22" s="5"/>
      <c r="K22" s="1">
        <f t="shared" si="1"/>
        <v>3.8304955017676119E-2</v>
      </c>
      <c r="L22" s="5"/>
      <c r="M22" s="6">
        <v>0</v>
      </c>
      <c r="N22" s="16"/>
      <c r="O22" s="16">
        <v>-6097605263</v>
      </c>
      <c r="P22" s="16"/>
      <c r="Q22" s="16">
        <v>13543457153</v>
      </c>
      <c r="R22" s="16"/>
      <c r="S22" s="16">
        <f t="shared" si="2"/>
        <v>7445851890</v>
      </c>
      <c r="T22" s="5"/>
      <c r="U22" s="1">
        <f t="shared" si="3"/>
        <v>5.3900135729804876E-3</v>
      </c>
    </row>
    <row r="23" spans="1:21" ht="21" x14ac:dyDescent="0.55000000000000004">
      <c r="A23" s="15" t="s">
        <v>68</v>
      </c>
      <c r="C23" s="6">
        <v>0</v>
      </c>
      <c r="D23" s="16"/>
      <c r="E23" s="16">
        <v>-18246955903</v>
      </c>
      <c r="F23" s="16"/>
      <c r="G23" s="16">
        <f>IFERROR(VLOOKUP(A23,'درآمد ناشی از فروش'!A:Q,9,0),0)</f>
        <v>-5978298495</v>
      </c>
      <c r="H23" s="16"/>
      <c r="I23" s="16">
        <f t="shared" si="0"/>
        <v>-24225254398</v>
      </c>
      <c r="J23" s="5"/>
      <c r="K23" s="1">
        <f t="shared" si="1"/>
        <v>3.6501985739733921E-2</v>
      </c>
      <c r="L23" s="5"/>
      <c r="M23" s="6">
        <v>0</v>
      </c>
      <c r="N23" s="16"/>
      <c r="O23" s="16">
        <v>-26357746765</v>
      </c>
      <c r="P23" s="16"/>
      <c r="Q23" s="16">
        <v>-7427015071</v>
      </c>
      <c r="R23" s="16"/>
      <c r="S23" s="16">
        <f t="shared" si="2"/>
        <v>-33784761836</v>
      </c>
      <c r="T23" s="5"/>
      <c r="U23" s="1">
        <f t="shared" si="3"/>
        <v>-2.4456613903443249E-2</v>
      </c>
    </row>
    <row r="24" spans="1:21" ht="21" x14ac:dyDescent="0.55000000000000004">
      <c r="A24" s="15" t="s">
        <v>98</v>
      </c>
      <c r="C24" s="6">
        <v>0</v>
      </c>
      <c r="D24" s="16"/>
      <c r="E24" s="16">
        <v>-4149208241</v>
      </c>
      <c r="F24" s="16"/>
      <c r="G24" s="16">
        <f>IFERROR(VLOOKUP(A24,'درآمد ناشی از فروش'!A:Q,9,0),0)</f>
        <v>-330570715</v>
      </c>
      <c r="H24" s="16"/>
      <c r="I24" s="16">
        <f t="shared" si="0"/>
        <v>-4479778956</v>
      </c>
      <c r="J24" s="5"/>
      <c r="K24" s="1">
        <f t="shared" si="1"/>
        <v>6.750014876317342E-3</v>
      </c>
      <c r="L24" s="5"/>
      <c r="M24" s="6">
        <v>0</v>
      </c>
      <c r="N24" s="16"/>
      <c r="O24" s="16">
        <v>-5279740382</v>
      </c>
      <c r="P24" s="16"/>
      <c r="Q24" s="16">
        <v>-1167730164</v>
      </c>
      <c r="R24" s="16"/>
      <c r="S24" s="16">
        <f t="shared" si="2"/>
        <v>-6447470546</v>
      </c>
      <c r="T24" s="5"/>
      <c r="U24" s="1">
        <f t="shared" si="3"/>
        <v>-4.6672904951285451E-3</v>
      </c>
    </row>
    <row r="25" spans="1:21" ht="21" x14ac:dyDescent="0.55000000000000004">
      <c r="A25" s="15" t="s">
        <v>107</v>
      </c>
      <c r="C25" s="6">
        <v>0</v>
      </c>
      <c r="D25" s="16"/>
      <c r="E25" s="16">
        <v>-7757676771</v>
      </c>
      <c r="F25" s="16"/>
      <c r="G25" s="16">
        <f>IFERROR(VLOOKUP(A25,'درآمد ناشی از فروش'!A:Q,9,0),0)</f>
        <v>-113900609</v>
      </c>
      <c r="H25" s="16"/>
      <c r="I25" s="16">
        <f t="shared" si="0"/>
        <v>-7871577380</v>
      </c>
      <c r="J25" s="5"/>
      <c r="K25" s="1">
        <f t="shared" si="1"/>
        <v>1.1860688872588001E-2</v>
      </c>
      <c r="L25" s="5"/>
      <c r="M25" s="6">
        <v>0</v>
      </c>
      <c r="N25" s="16"/>
      <c r="O25" s="16">
        <v>-9893561613</v>
      </c>
      <c r="P25" s="16"/>
      <c r="Q25" s="16">
        <v>-113900609</v>
      </c>
      <c r="R25" s="16"/>
      <c r="S25" s="16">
        <f t="shared" si="2"/>
        <v>-10007462222</v>
      </c>
      <c r="T25" s="5"/>
      <c r="U25" s="1">
        <f t="shared" si="3"/>
        <v>-7.2443500091793353E-3</v>
      </c>
    </row>
    <row r="26" spans="1:21" ht="21" x14ac:dyDescent="0.55000000000000004">
      <c r="A26" s="15" t="s">
        <v>104</v>
      </c>
      <c r="C26" s="6">
        <v>0</v>
      </c>
      <c r="D26" s="16"/>
      <c r="E26" s="16">
        <v>-1994356104</v>
      </c>
      <c r="F26" s="16"/>
      <c r="G26" s="16">
        <f>IFERROR(VLOOKUP(A26,'درآمد ناشی از فروش'!A:Q,9,0),0)</f>
        <v>0</v>
      </c>
      <c r="H26" s="16"/>
      <c r="I26" s="16">
        <f t="shared" si="0"/>
        <v>-1994356104</v>
      </c>
      <c r="J26" s="5"/>
      <c r="K26" s="1">
        <f t="shared" si="1"/>
        <v>3.0050441110814254E-3</v>
      </c>
      <c r="L26" s="5"/>
      <c r="M26" s="6">
        <v>0</v>
      </c>
      <c r="N26" s="16"/>
      <c r="O26" s="16">
        <v>-3553112176</v>
      </c>
      <c r="P26" s="16"/>
      <c r="Q26" s="16">
        <v>0</v>
      </c>
      <c r="R26" s="16"/>
      <c r="S26" s="16">
        <f t="shared" si="2"/>
        <v>-3553112176</v>
      </c>
      <c r="T26" s="5"/>
      <c r="U26" s="1">
        <f t="shared" si="3"/>
        <v>-2.5720794796741833E-3</v>
      </c>
    </row>
    <row r="27" spans="1:21" ht="21" x14ac:dyDescent="0.55000000000000004">
      <c r="A27" s="15" t="s">
        <v>105</v>
      </c>
      <c r="C27" s="6">
        <v>0</v>
      </c>
      <c r="D27" s="16"/>
      <c r="E27" s="16">
        <v>-1276557414</v>
      </c>
      <c r="F27" s="16"/>
      <c r="G27" s="16">
        <f>IFERROR(VLOOKUP(A27,'درآمد ناشی از فروش'!A:Q,9,0),0)</f>
        <v>322590272</v>
      </c>
      <c r="H27" s="16"/>
      <c r="I27" s="16">
        <f t="shared" si="0"/>
        <v>-953967142</v>
      </c>
      <c r="J27" s="5"/>
      <c r="K27" s="1">
        <f t="shared" si="1"/>
        <v>1.4374129757883389E-3</v>
      </c>
      <c r="L27" s="5"/>
      <c r="M27" s="6">
        <v>0</v>
      </c>
      <c r="N27" s="16"/>
      <c r="O27" s="16">
        <v>-978540039</v>
      </c>
      <c r="P27" s="16"/>
      <c r="Q27" s="16">
        <v>322590272</v>
      </c>
      <c r="R27" s="16"/>
      <c r="S27" s="16">
        <f t="shared" si="2"/>
        <v>-655949767</v>
      </c>
      <c r="T27" s="5"/>
      <c r="U27" s="1">
        <f t="shared" si="3"/>
        <v>-4.7483863492796236E-4</v>
      </c>
    </row>
    <row r="28" spans="1:21" ht="21" x14ac:dyDescent="0.55000000000000004">
      <c r="A28" s="15" t="s">
        <v>110</v>
      </c>
      <c r="C28" s="6">
        <v>429894476</v>
      </c>
      <c r="D28" s="16"/>
      <c r="E28" s="16">
        <v>-11612667331</v>
      </c>
      <c r="F28" s="16"/>
      <c r="G28" s="16">
        <f>IFERROR(VLOOKUP(A28,'درآمد ناشی از فروش'!A:Q,9,0),0)</f>
        <v>0</v>
      </c>
      <c r="H28" s="16"/>
      <c r="I28" s="16">
        <f t="shared" si="0"/>
        <v>-11182772855</v>
      </c>
      <c r="J28" s="5"/>
      <c r="K28" s="1">
        <f t="shared" si="1"/>
        <v>1.6849912433431181E-2</v>
      </c>
      <c r="L28" s="5"/>
      <c r="M28" s="6">
        <v>429894476</v>
      </c>
      <c r="N28" s="16"/>
      <c r="O28" s="16">
        <v>-8241939521</v>
      </c>
      <c r="P28" s="16"/>
      <c r="Q28" s="16">
        <v>532438304</v>
      </c>
      <c r="R28" s="16"/>
      <c r="S28" s="16">
        <f t="shared" si="2"/>
        <v>-7279606741</v>
      </c>
      <c r="T28" s="5"/>
      <c r="U28" s="1">
        <f t="shared" si="3"/>
        <v>-5.2696695716774799E-3</v>
      </c>
    </row>
    <row r="29" spans="1:21" ht="21" x14ac:dyDescent="0.55000000000000004">
      <c r="A29" s="15" t="s">
        <v>108</v>
      </c>
      <c r="C29" s="6">
        <v>0</v>
      </c>
      <c r="D29" s="16"/>
      <c r="E29" s="16">
        <v>353384775</v>
      </c>
      <c r="F29" s="16"/>
      <c r="G29" s="16">
        <f>IFERROR(VLOOKUP(A29,'درآمد ناشی از فروش'!A:Q,9,0),0)</f>
        <v>0</v>
      </c>
      <c r="H29" s="16"/>
      <c r="I29" s="16">
        <f t="shared" si="0"/>
        <v>353384775</v>
      </c>
      <c r="J29" s="5"/>
      <c r="K29" s="1">
        <f t="shared" si="1"/>
        <v>-5.3247102407122805E-4</v>
      </c>
      <c r="L29" s="5"/>
      <c r="M29" s="6">
        <v>0</v>
      </c>
      <c r="N29" s="16"/>
      <c r="O29" s="16">
        <v>854452313</v>
      </c>
      <c r="P29" s="16"/>
      <c r="Q29" s="16">
        <v>501067574</v>
      </c>
      <c r="R29" s="16"/>
      <c r="S29" s="16">
        <f t="shared" si="2"/>
        <v>1355519887</v>
      </c>
      <c r="T29" s="5"/>
      <c r="U29" s="1">
        <f t="shared" si="3"/>
        <v>9.812538172008921E-4</v>
      </c>
    </row>
    <row r="30" spans="1:21" ht="21" x14ac:dyDescent="0.55000000000000004">
      <c r="A30" s="15" t="s">
        <v>15</v>
      </c>
      <c r="C30" s="6">
        <v>0</v>
      </c>
      <c r="D30" s="16"/>
      <c r="E30" s="16">
        <v>-1712911079</v>
      </c>
      <c r="F30" s="16"/>
      <c r="G30" s="16">
        <f>IFERROR(VLOOKUP(A30,'درآمد ناشی از فروش'!A:Q,9,0),0)</f>
        <v>0</v>
      </c>
      <c r="H30" s="16"/>
      <c r="I30" s="16">
        <f t="shared" si="0"/>
        <v>-1712911079</v>
      </c>
      <c r="J30" s="5"/>
      <c r="K30" s="1">
        <f t="shared" si="1"/>
        <v>2.5809700386160727E-3</v>
      </c>
      <c r="L30" s="5"/>
      <c r="M30" s="6">
        <v>0</v>
      </c>
      <c r="N30" s="16"/>
      <c r="O30" s="16">
        <v>-2331232989</v>
      </c>
      <c r="P30" s="16"/>
      <c r="Q30" s="16">
        <v>3336282800</v>
      </c>
      <c r="R30" s="16"/>
      <c r="S30" s="16">
        <f t="shared" si="2"/>
        <v>1005049811</v>
      </c>
      <c r="T30" s="5"/>
      <c r="U30" s="1">
        <f t="shared" si="3"/>
        <v>7.2755034653415249E-4</v>
      </c>
    </row>
    <row r="31" spans="1:21" ht="21" x14ac:dyDescent="0.55000000000000004">
      <c r="A31" s="15" t="s">
        <v>99</v>
      </c>
      <c r="C31" s="6">
        <v>0</v>
      </c>
      <c r="D31" s="16"/>
      <c r="E31" s="16">
        <v>-4000563352</v>
      </c>
      <c r="F31" s="16"/>
      <c r="G31" s="16">
        <f>IFERROR(VLOOKUP(A31,'درآمد ناشی از فروش'!A:Q,9,0),0)</f>
        <v>-324151476</v>
      </c>
      <c r="H31" s="16"/>
      <c r="I31" s="16">
        <f t="shared" si="0"/>
        <v>-4324714828</v>
      </c>
      <c r="J31" s="5"/>
      <c r="K31" s="1">
        <f t="shared" si="1"/>
        <v>6.516368265387735E-3</v>
      </c>
      <c r="L31" s="5"/>
      <c r="M31" s="6">
        <v>0</v>
      </c>
      <c r="N31" s="16"/>
      <c r="O31" s="16">
        <v>-4778371000</v>
      </c>
      <c r="P31" s="16"/>
      <c r="Q31" s="16">
        <v>-397124092</v>
      </c>
      <c r="R31" s="16"/>
      <c r="S31" s="16">
        <f t="shared" si="2"/>
        <v>-5175495092</v>
      </c>
      <c r="T31" s="5"/>
      <c r="U31" s="1">
        <f t="shared" si="3"/>
        <v>-3.7465140597597755E-3</v>
      </c>
    </row>
    <row r="32" spans="1:21" ht="21" x14ac:dyDescent="0.55000000000000004">
      <c r="A32" s="15" t="s">
        <v>59</v>
      </c>
      <c r="C32" s="6">
        <v>0</v>
      </c>
      <c r="D32" s="16"/>
      <c r="E32" s="16">
        <v>-750591215</v>
      </c>
      <c r="F32" s="16"/>
      <c r="G32" s="16">
        <f>IFERROR(VLOOKUP(A32,'درآمد ناشی از فروش'!A:Q,9,0),0)</f>
        <v>-700655616</v>
      </c>
      <c r="H32" s="16"/>
      <c r="I32" s="16">
        <f t="shared" si="0"/>
        <v>-1451246831</v>
      </c>
      <c r="J32" s="5"/>
      <c r="K32" s="1">
        <f t="shared" si="1"/>
        <v>2.1867011284871975E-3</v>
      </c>
      <c r="L32" s="5"/>
      <c r="M32" s="6">
        <v>0</v>
      </c>
      <c r="N32" s="16"/>
      <c r="O32" s="16">
        <v>-5555160575</v>
      </c>
      <c r="P32" s="16"/>
      <c r="Q32" s="16">
        <v>-1241521691</v>
      </c>
      <c r="R32" s="16"/>
      <c r="S32" s="16">
        <f t="shared" si="2"/>
        <v>-6796682266</v>
      </c>
      <c r="T32" s="5"/>
      <c r="U32" s="1">
        <f t="shared" si="3"/>
        <v>-4.9200830484120439E-3</v>
      </c>
    </row>
    <row r="33" spans="1:21" ht="21" x14ac:dyDescent="0.55000000000000004">
      <c r="A33" s="15" t="s">
        <v>103</v>
      </c>
      <c r="C33" s="6">
        <v>0</v>
      </c>
      <c r="D33" s="16"/>
      <c r="E33" s="16">
        <v>-181430086267</v>
      </c>
      <c r="F33" s="16"/>
      <c r="G33" s="16">
        <f>IFERROR(VLOOKUP(A33,'درآمد ناشی از فروش'!A:Q,9,0),0)</f>
        <v>31063448374</v>
      </c>
      <c r="H33" s="16"/>
      <c r="I33" s="16">
        <f t="shared" si="0"/>
        <v>-150366637893</v>
      </c>
      <c r="J33" s="5"/>
      <c r="K33" s="1">
        <f t="shared" si="1"/>
        <v>0.2265685545310582</v>
      </c>
      <c r="L33" s="5"/>
      <c r="M33" s="6">
        <v>0</v>
      </c>
      <c r="N33" s="16"/>
      <c r="O33" s="16">
        <v>506985463078</v>
      </c>
      <c r="P33" s="16"/>
      <c r="Q33" s="16">
        <v>73404440725</v>
      </c>
      <c r="R33" s="16"/>
      <c r="S33" s="16">
        <f t="shared" si="2"/>
        <v>580389903803</v>
      </c>
      <c r="T33" s="5"/>
      <c r="U33" s="1">
        <f t="shared" si="3"/>
        <v>0.42014124177253942</v>
      </c>
    </row>
    <row r="34" spans="1:21" ht="21" x14ac:dyDescent="0.55000000000000004">
      <c r="A34" s="15" t="s">
        <v>76</v>
      </c>
      <c r="C34" s="6">
        <v>0</v>
      </c>
      <c r="D34" s="16"/>
      <c r="E34" s="16">
        <v>0</v>
      </c>
      <c r="F34" s="16"/>
      <c r="G34" s="16">
        <f>IFERROR(VLOOKUP(A34,'درآمد ناشی از فروش'!A:Q,9,0),0)</f>
        <v>29391343384</v>
      </c>
      <c r="H34" s="16"/>
      <c r="I34" s="16">
        <f t="shared" si="0"/>
        <v>29391343384</v>
      </c>
      <c r="J34" s="5"/>
      <c r="K34" s="1">
        <f t="shared" si="1"/>
        <v>-4.428611478948858E-2</v>
      </c>
      <c r="L34" s="5"/>
      <c r="M34" s="6">
        <v>0</v>
      </c>
      <c r="N34" s="16"/>
      <c r="O34" s="16">
        <v>0</v>
      </c>
      <c r="P34" s="16"/>
      <c r="Q34" s="16">
        <v>53654997130</v>
      </c>
      <c r="R34" s="16"/>
      <c r="S34" s="16">
        <f t="shared" si="2"/>
        <v>53654997130</v>
      </c>
      <c r="T34" s="5"/>
      <c r="U34" s="1">
        <f t="shared" si="3"/>
        <v>3.8840574196397172E-2</v>
      </c>
    </row>
    <row r="35" spans="1:21" ht="21" x14ac:dyDescent="0.55000000000000004">
      <c r="A35" s="15" t="s">
        <v>82</v>
      </c>
      <c r="C35" s="6">
        <v>0</v>
      </c>
      <c r="D35" s="16"/>
      <c r="E35" s="16">
        <v>339965100</v>
      </c>
      <c r="F35" s="16"/>
      <c r="G35" s="16">
        <f>IFERROR(VLOOKUP(A35,'درآمد ناشی از فروش'!A:Q,9,0),0)</f>
        <v>0</v>
      </c>
      <c r="H35" s="16"/>
      <c r="I35" s="16">
        <f t="shared" si="0"/>
        <v>339965100</v>
      </c>
      <c r="J35" s="5"/>
      <c r="K35" s="1">
        <f t="shared" si="1"/>
        <v>-5.1225060543561181E-4</v>
      </c>
      <c r="L35" s="5"/>
      <c r="M35" s="6">
        <v>292500000</v>
      </c>
      <c r="N35" s="16"/>
      <c r="O35" s="16">
        <v>860850893</v>
      </c>
      <c r="P35" s="16"/>
      <c r="Q35" s="16">
        <v>810074271</v>
      </c>
      <c r="R35" s="16"/>
      <c r="S35" s="16">
        <f t="shared" si="2"/>
        <v>1963425164</v>
      </c>
      <c r="T35" s="5"/>
      <c r="U35" s="1">
        <f t="shared" si="3"/>
        <v>1.4213132949507865E-3</v>
      </c>
    </row>
    <row r="36" spans="1:21" ht="21" x14ac:dyDescent="0.55000000000000004">
      <c r="A36" s="15" t="s">
        <v>57</v>
      </c>
      <c r="C36" s="6">
        <v>0</v>
      </c>
      <c r="D36" s="16"/>
      <c r="E36" s="16">
        <v>-22649548108</v>
      </c>
      <c r="F36" s="16"/>
      <c r="G36" s="16">
        <f>IFERROR(VLOOKUP(A36,'درآمد ناشی از فروش'!A:Q,9,0),0)</f>
        <v>2137764630</v>
      </c>
      <c r="H36" s="16"/>
      <c r="I36" s="16">
        <f t="shared" si="0"/>
        <v>-20511783478</v>
      </c>
      <c r="J36" s="5"/>
      <c r="K36" s="1">
        <f t="shared" si="1"/>
        <v>3.0906623959840816E-2</v>
      </c>
      <c r="L36" s="5"/>
      <c r="M36" s="6">
        <v>0</v>
      </c>
      <c r="N36" s="16"/>
      <c r="O36" s="16">
        <v>-1427477357</v>
      </c>
      <c r="P36" s="16"/>
      <c r="Q36" s="16">
        <v>1818736466</v>
      </c>
      <c r="R36" s="16"/>
      <c r="S36" s="16">
        <f t="shared" si="2"/>
        <v>391259109</v>
      </c>
      <c r="T36" s="5"/>
      <c r="U36" s="1">
        <f t="shared" si="3"/>
        <v>2.8323044014541256E-4</v>
      </c>
    </row>
    <row r="37" spans="1:21" ht="21" x14ac:dyDescent="0.55000000000000004">
      <c r="A37" s="15" t="s">
        <v>16</v>
      </c>
      <c r="C37" s="6">
        <v>0</v>
      </c>
      <c r="D37" s="16"/>
      <c r="E37" s="16">
        <v>0</v>
      </c>
      <c r="F37" s="16"/>
      <c r="G37" s="16">
        <f>IFERROR(VLOOKUP(A37,'درآمد ناشی از فروش'!A:Q,9,0),0)</f>
        <v>0</v>
      </c>
      <c r="H37" s="16"/>
      <c r="I37" s="16">
        <f t="shared" si="0"/>
        <v>0</v>
      </c>
      <c r="J37" s="5"/>
      <c r="K37" s="1">
        <f t="shared" si="1"/>
        <v>0</v>
      </c>
      <c r="L37" s="5"/>
      <c r="M37" s="6">
        <v>0</v>
      </c>
      <c r="N37" s="16"/>
      <c r="O37" s="16">
        <v>0</v>
      </c>
      <c r="P37" s="16"/>
      <c r="Q37" s="16">
        <v>106675374312</v>
      </c>
      <c r="R37" s="16"/>
      <c r="S37" s="16">
        <f t="shared" si="2"/>
        <v>106675374312</v>
      </c>
      <c r="T37" s="5"/>
      <c r="U37" s="1">
        <f t="shared" si="3"/>
        <v>7.7221750303235498E-2</v>
      </c>
    </row>
    <row r="38" spans="1:21" ht="21" x14ac:dyDescent="0.55000000000000004">
      <c r="A38" s="15" t="s">
        <v>56</v>
      </c>
      <c r="C38" s="6">
        <v>0</v>
      </c>
      <c r="D38" s="16"/>
      <c r="E38" s="16">
        <v>0</v>
      </c>
      <c r="F38" s="16"/>
      <c r="G38" s="16">
        <f>IFERROR(VLOOKUP(A38,'درآمد ناشی از فروش'!A:Q,9,0),0)</f>
        <v>9293349593</v>
      </c>
      <c r="H38" s="16"/>
      <c r="I38" s="16">
        <f t="shared" si="0"/>
        <v>9293349593</v>
      </c>
      <c r="J38" s="5"/>
      <c r="K38" s="1">
        <f t="shared" si="1"/>
        <v>-1.400297841025166E-2</v>
      </c>
      <c r="L38" s="5"/>
      <c r="M38" s="6">
        <v>0</v>
      </c>
      <c r="N38" s="16"/>
      <c r="O38" s="16">
        <v>0</v>
      </c>
      <c r="P38" s="16"/>
      <c r="Q38" s="16">
        <v>15050328092</v>
      </c>
      <c r="R38" s="16"/>
      <c r="S38" s="16">
        <f t="shared" si="2"/>
        <v>15050328092</v>
      </c>
      <c r="T38" s="5"/>
      <c r="U38" s="1">
        <f t="shared" si="3"/>
        <v>1.0894854462877253E-2</v>
      </c>
    </row>
    <row r="39" spans="1:21" ht="21" x14ac:dyDescent="0.55000000000000004">
      <c r="A39" s="15" t="s">
        <v>71</v>
      </c>
      <c r="C39" s="6">
        <v>0</v>
      </c>
      <c r="D39" s="16"/>
      <c r="E39" s="16">
        <v>-651688346</v>
      </c>
      <c r="F39" s="16"/>
      <c r="G39" s="16">
        <f>IFERROR(VLOOKUP(A39,'درآمد ناشی از فروش'!A:Q,9,0),0)</f>
        <v>1212189582</v>
      </c>
      <c r="H39" s="16"/>
      <c r="I39" s="16">
        <f t="shared" si="0"/>
        <v>560501236</v>
      </c>
      <c r="J39" s="5"/>
      <c r="K39" s="1">
        <f t="shared" si="1"/>
        <v>-8.4454874188088342E-4</v>
      </c>
      <c r="L39" s="5"/>
      <c r="M39" s="6">
        <v>0</v>
      </c>
      <c r="N39" s="16"/>
      <c r="O39" s="16">
        <v>66870590302</v>
      </c>
      <c r="P39" s="16"/>
      <c r="Q39" s="16">
        <v>27822211474</v>
      </c>
      <c r="R39" s="16"/>
      <c r="S39" s="16">
        <f t="shared" si="2"/>
        <v>94692801776</v>
      </c>
      <c r="T39" s="5"/>
      <c r="U39" s="1">
        <f t="shared" si="3"/>
        <v>6.8547628179613282E-2</v>
      </c>
    </row>
    <row r="40" spans="1:21" ht="21" x14ac:dyDescent="0.55000000000000004">
      <c r="A40" s="15" t="s">
        <v>95</v>
      </c>
      <c r="C40" s="6">
        <v>0</v>
      </c>
      <c r="D40" s="16"/>
      <c r="E40" s="16">
        <v>-83997225</v>
      </c>
      <c r="F40" s="16"/>
      <c r="G40" s="16">
        <f>IFERROR(VLOOKUP(A40,'درآمد ناشی از فروش'!A:Q,9,0),0)</f>
        <v>0</v>
      </c>
      <c r="H40" s="16"/>
      <c r="I40" s="16">
        <f t="shared" si="0"/>
        <v>-83997225</v>
      </c>
      <c r="J40" s="5"/>
      <c r="K40" s="1">
        <f t="shared" si="1"/>
        <v>1.2656484257107952E-4</v>
      </c>
      <c r="L40" s="5"/>
      <c r="M40" s="6">
        <v>0</v>
      </c>
      <c r="N40" s="16"/>
      <c r="O40" s="16">
        <v>441811300</v>
      </c>
      <c r="P40" s="16"/>
      <c r="Q40" s="16">
        <v>608071418</v>
      </c>
      <c r="R40" s="16"/>
      <c r="S40" s="16">
        <f t="shared" si="2"/>
        <v>1049882718</v>
      </c>
      <c r="T40" s="5"/>
      <c r="U40" s="1">
        <f t="shared" si="3"/>
        <v>7.6000465543206582E-4</v>
      </c>
    </row>
    <row r="41" spans="1:21" ht="21" x14ac:dyDescent="0.55000000000000004">
      <c r="A41" s="15" t="s">
        <v>80</v>
      </c>
      <c r="C41" s="6">
        <v>0</v>
      </c>
      <c r="D41" s="16"/>
      <c r="E41" s="16">
        <v>-837946873</v>
      </c>
      <c r="F41" s="16"/>
      <c r="G41" s="16">
        <f>IFERROR(VLOOKUP(A41,'درآمد ناشی از فروش'!A:Q,9,0),0)</f>
        <v>0</v>
      </c>
      <c r="H41" s="16"/>
      <c r="I41" s="16">
        <f t="shared" si="0"/>
        <v>-837946873</v>
      </c>
      <c r="J41" s="5"/>
      <c r="K41" s="1">
        <f t="shared" si="1"/>
        <v>1.2625966401172582E-3</v>
      </c>
      <c r="L41" s="5"/>
      <c r="M41" s="6">
        <v>1257300000</v>
      </c>
      <c r="N41" s="16"/>
      <c r="O41" s="16">
        <v>2700115783</v>
      </c>
      <c r="P41" s="16"/>
      <c r="Q41" s="16">
        <v>3452847868</v>
      </c>
      <c r="R41" s="16"/>
      <c r="S41" s="16">
        <f t="shared" si="2"/>
        <v>7410263651</v>
      </c>
      <c r="T41" s="5"/>
      <c r="U41" s="1">
        <f t="shared" si="3"/>
        <v>5.3642514313098893E-3</v>
      </c>
    </row>
    <row r="42" spans="1:21" ht="21" x14ac:dyDescent="0.55000000000000004">
      <c r="A42" s="15" t="s">
        <v>86</v>
      </c>
      <c r="C42" s="6">
        <v>0</v>
      </c>
      <c r="D42" s="16"/>
      <c r="E42" s="16">
        <v>1415998318</v>
      </c>
      <c r="F42" s="16"/>
      <c r="G42" s="16">
        <f>IFERROR(VLOOKUP(A42,'درآمد ناشی از فروش'!A:Q,9,0),0)</f>
        <v>-2801006614</v>
      </c>
      <c r="H42" s="16"/>
      <c r="I42" s="16">
        <f t="shared" si="0"/>
        <v>-1385008296</v>
      </c>
      <c r="J42" s="5"/>
      <c r="K42" s="1">
        <f t="shared" si="1"/>
        <v>2.086894619945827E-3</v>
      </c>
      <c r="L42" s="5"/>
      <c r="M42" s="6">
        <v>0</v>
      </c>
      <c r="N42" s="16"/>
      <c r="O42" s="16">
        <v>-13344721510</v>
      </c>
      <c r="P42" s="16"/>
      <c r="Q42" s="16">
        <v>-5860560172</v>
      </c>
      <c r="R42" s="16"/>
      <c r="S42" s="16">
        <f t="shared" si="2"/>
        <v>-19205281682</v>
      </c>
      <c r="T42" s="5"/>
      <c r="U42" s="1">
        <f t="shared" si="3"/>
        <v>-1.3902603821319569E-2</v>
      </c>
    </row>
    <row r="43" spans="1:21" ht="21" x14ac:dyDescent="0.55000000000000004">
      <c r="A43" s="15" t="s">
        <v>84</v>
      </c>
      <c r="C43" s="6">
        <v>0</v>
      </c>
      <c r="D43" s="16"/>
      <c r="E43" s="16">
        <v>0</v>
      </c>
      <c r="F43" s="16"/>
      <c r="G43" s="16">
        <f>IFERROR(VLOOKUP(A43,'درآمد ناشی از فروش'!A:Q,9,0),0)</f>
        <v>0</v>
      </c>
      <c r="H43" s="16"/>
      <c r="I43" s="16">
        <f t="shared" si="0"/>
        <v>0</v>
      </c>
      <c r="J43" s="5"/>
      <c r="K43" s="1">
        <f t="shared" si="1"/>
        <v>0</v>
      </c>
      <c r="L43" s="5"/>
      <c r="M43" s="6">
        <v>0</v>
      </c>
      <c r="N43" s="16"/>
      <c r="O43" s="16">
        <v>0</v>
      </c>
      <c r="P43" s="16"/>
      <c r="Q43" s="16">
        <v>-1333996861</v>
      </c>
      <c r="R43" s="16"/>
      <c r="S43" s="16">
        <f t="shared" si="2"/>
        <v>-1333996861</v>
      </c>
      <c r="T43" s="5"/>
      <c r="U43" s="1">
        <f t="shared" si="3"/>
        <v>-9.6567341028635004E-4</v>
      </c>
    </row>
    <row r="44" spans="1:21" ht="21" x14ac:dyDescent="0.55000000000000004">
      <c r="A44" s="15" t="s">
        <v>61</v>
      </c>
      <c r="C44" s="6">
        <v>0</v>
      </c>
      <c r="D44" s="16"/>
      <c r="E44" s="16">
        <v>-1477521246</v>
      </c>
      <c r="F44" s="16"/>
      <c r="G44" s="16">
        <f>IFERROR(VLOOKUP(A44,'درآمد ناشی از فروش'!A:Q,9,0),0)</f>
        <v>0</v>
      </c>
      <c r="H44" s="16"/>
      <c r="I44" s="16">
        <f t="shared" si="0"/>
        <v>-1477521246</v>
      </c>
      <c r="J44" s="5"/>
      <c r="K44" s="1">
        <f t="shared" si="1"/>
        <v>2.2262907363358167E-3</v>
      </c>
      <c r="L44" s="5"/>
      <c r="M44" s="6">
        <v>0</v>
      </c>
      <c r="N44" s="16"/>
      <c r="O44" s="16">
        <v>-2312671668</v>
      </c>
      <c r="P44" s="16"/>
      <c r="Q44" s="16">
        <v>-6782984390</v>
      </c>
      <c r="R44" s="16"/>
      <c r="S44" s="16">
        <f t="shared" si="2"/>
        <v>-9095656058</v>
      </c>
      <c r="T44" s="5"/>
      <c r="U44" s="1">
        <f t="shared" si="3"/>
        <v>-6.5842982551969883E-3</v>
      </c>
    </row>
    <row r="45" spans="1:21" ht="21" x14ac:dyDescent="0.55000000000000004">
      <c r="A45" s="15" t="s">
        <v>100</v>
      </c>
      <c r="C45" s="6">
        <v>0</v>
      </c>
      <c r="D45" s="16"/>
      <c r="E45" s="16">
        <v>0</v>
      </c>
      <c r="F45" s="16"/>
      <c r="G45" s="16">
        <f>IFERROR(VLOOKUP(A45,'درآمد ناشی از فروش'!A:Q,9,0),0)</f>
        <v>0</v>
      </c>
      <c r="H45" s="16"/>
      <c r="I45" s="16">
        <f t="shared" si="0"/>
        <v>0</v>
      </c>
      <c r="J45" s="5"/>
      <c r="K45" s="1">
        <f t="shared" si="1"/>
        <v>0</v>
      </c>
      <c r="L45" s="5"/>
      <c r="M45" s="6">
        <v>0</v>
      </c>
      <c r="N45" s="16"/>
      <c r="O45" s="16">
        <v>0</v>
      </c>
      <c r="P45" s="16"/>
      <c r="Q45" s="16">
        <v>6930167379</v>
      </c>
      <c r="R45" s="16"/>
      <c r="S45" s="16">
        <f t="shared" si="2"/>
        <v>6930167379</v>
      </c>
      <c r="T45" s="5"/>
      <c r="U45" s="1">
        <f t="shared" si="3"/>
        <v>5.0167122295306111E-3</v>
      </c>
    </row>
    <row r="46" spans="1:21" ht="21" x14ac:dyDescent="0.55000000000000004">
      <c r="A46" s="15" t="s">
        <v>90</v>
      </c>
      <c r="C46" s="6">
        <v>0</v>
      </c>
      <c r="D46" s="16"/>
      <c r="E46" s="16">
        <v>0</v>
      </c>
      <c r="F46" s="16"/>
      <c r="G46" s="16">
        <f>IFERROR(VLOOKUP(A46,'درآمد ناشی از فروش'!A:Q,9,0),0)</f>
        <v>3192121546</v>
      </c>
      <c r="H46" s="16"/>
      <c r="I46" s="16">
        <f t="shared" si="0"/>
        <v>3192121546</v>
      </c>
      <c r="J46" s="5"/>
      <c r="K46" s="1">
        <f t="shared" si="1"/>
        <v>-4.8098060493931907E-3</v>
      </c>
      <c r="L46" s="5"/>
      <c r="M46" s="6">
        <v>0</v>
      </c>
      <c r="N46" s="16"/>
      <c r="O46" s="16">
        <v>0</v>
      </c>
      <c r="P46" s="16"/>
      <c r="Q46" s="16">
        <v>4193385802</v>
      </c>
      <c r="R46" s="16"/>
      <c r="S46" s="16">
        <f t="shared" si="2"/>
        <v>4193385802</v>
      </c>
      <c r="T46" s="5"/>
      <c r="U46" s="1">
        <f t="shared" si="3"/>
        <v>3.035570237420297E-3</v>
      </c>
    </row>
    <row r="47" spans="1:21" ht="21" x14ac:dyDescent="0.55000000000000004">
      <c r="A47" s="15" t="s">
        <v>116</v>
      </c>
      <c r="C47" s="6">
        <v>0</v>
      </c>
      <c r="D47" s="16"/>
      <c r="E47" s="16">
        <v>-244327996</v>
      </c>
      <c r="F47" s="16"/>
      <c r="G47" s="16">
        <f>IFERROR(VLOOKUP(A47,'درآمد ناشی از فروش'!A:Q,9,0),0)</f>
        <v>0</v>
      </c>
      <c r="H47" s="16"/>
      <c r="I47" s="16">
        <f t="shared" si="0"/>
        <v>-244327996</v>
      </c>
      <c r="J47" s="5"/>
      <c r="K47" s="1">
        <f t="shared" si="1"/>
        <v>3.6814709473375278E-4</v>
      </c>
      <c r="L47" s="5"/>
      <c r="M47" s="6">
        <v>2276803119</v>
      </c>
      <c r="N47" s="16"/>
      <c r="O47" s="16">
        <v>-1119405538</v>
      </c>
      <c r="P47" s="16"/>
      <c r="Q47" s="16">
        <v>-3078491549</v>
      </c>
      <c r="R47" s="16"/>
      <c r="S47" s="16">
        <f t="shared" si="2"/>
        <v>-1921093968</v>
      </c>
      <c r="T47" s="5"/>
      <c r="U47" s="1">
        <f t="shared" si="3"/>
        <v>-1.3906699616732428E-3</v>
      </c>
    </row>
    <row r="48" spans="1:21" ht="21" x14ac:dyDescent="0.55000000000000004">
      <c r="A48" s="15" t="s">
        <v>72</v>
      </c>
      <c r="C48" s="6">
        <v>0</v>
      </c>
      <c r="D48" s="16"/>
      <c r="E48" s="16">
        <v>1834821435</v>
      </c>
      <c r="F48" s="16"/>
      <c r="G48" s="16">
        <f>IFERROR(VLOOKUP(A48,'درآمد ناشی از فروش'!A:Q,9,0),0)</f>
        <v>-1296741955</v>
      </c>
      <c r="H48" s="16"/>
      <c r="I48" s="16">
        <f t="shared" si="0"/>
        <v>538079480</v>
      </c>
      <c r="J48" s="5"/>
      <c r="K48" s="1">
        <f t="shared" si="1"/>
        <v>-8.1076422080525077E-4</v>
      </c>
      <c r="L48" s="5"/>
      <c r="M48" s="6">
        <v>0</v>
      </c>
      <c r="N48" s="16"/>
      <c r="O48" s="16">
        <v>-11944995967</v>
      </c>
      <c r="P48" s="16"/>
      <c r="Q48" s="16">
        <v>-8500085957</v>
      </c>
      <c r="R48" s="16"/>
      <c r="S48" s="16">
        <f t="shared" si="2"/>
        <v>-20445081924</v>
      </c>
      <c r="T48" s="5"/>
      <c r="U48" s="1">
        <f t="shared" si="3"/>
        <v>-1.4800088787564914E-2</v>
      </c>
    </row>
    <row r="49" spans="1:21" ht="21" x14ac:dyDescent="0.55000000000000004">
      <c r="A49" s="15" t="s">
        <v>93</v>
      </c>
      <c r="C49" s="6">
        <v>0</v>
      </c>
      <c r="D49" s="16"/>
      <c r="E49" s="16">
        <v>-7189175206</v>
      </c>
      <c r="F49" s="16"/>
      <c r="G49" s="16">
        <f>IFERROR(VLOOKUP(A49,'درآمد ناشی از فروش'!A:Q,9,0),0)</f>
        <v>-162336411</v>
      </c>
      <c r="H49" s="16"/>
      <c r="I49" s="16">
        <f t="shared" si="0"/>
        <v>-7351511617</v>
      </c>
      <c r="J49" s="5"/>
      <c r="K49" s="1">
        <f t="shared" si="1"/>
        <v>1.1077067253889248E-2</v>
      </c>
      <c r="L49" s="5"/>
      <c r="M49" s="6">
        <v>0</v>
      </c>
      <c r="N49" s="16"/>
      <c r="O49" s="16">
        <v>-10761935522</v>
      </c>
      <c r="P49" s="16"/>
      <c r="Q49" s="16">
        <v>-359227080</v>
      </c>
      <c r="R49" s="16"/>
      <c r="S49" s="16">
        <f t="shared" si="2"/>
        <v>-11121162602</v>
      </c>
      <c r="T49" s="5"/>
      <c r="U49" s="1">
        <f t="shared" si="3"/>
        <v>-8.0505519392090677E-3</v>
      </c>
    </row>
    <row r="50" spans="1:21" ht="21" x14ac:dyDescent="0.55000000000000004">
      <c r="A50" s="15" t="s">
        <v>78</v>
      </c>
      <c r="C50" s="6">
        <v>0</v>
      </c>
      <c r="D50" s="16"/>
      <c r="E50" s="16">
        <v>1487098800</v>
      </c>
      <c r="F50" s="16"/>
      <c r="G50" s="16">
        <f>IFERROR(VLOOKUP(A50,'درآمد ناشی از فروش'!A:Q,9,0),0)</f>
        <v>0</v>
      </c>
      <c r="H50" s="16"/>
      <c r="I50" s="16">
        <f t="shared" si="0"/>
        <v>1487098800</v>
      </c>
      <c r="J50" s="16"/>
      <c r="K50" s="1">
        <f t="shared" si="1"/>
        <v>-2.2407219465838458E-3</v>
      </c>
      <c r="L50" s="16"/>
      <c r="M50" s="6">
        <v>0</v>
      </c>
      <c r="N50" s="16"/>
      <c r="O50" s="16">
        <v>4615951595</v>
      </c>
      <c r="P50" s="16"/>
      <c r="Q50" s="16">
        <v>3725282873</v>
      </c>
      <c r="R50" s="16"/>
      <c r="S50" s="16">
        <f t="shared" si="2"/>
        <v>8341234468</v>
      </c>
      <c r="T50" s="5"/>
      <c r="U50" s="1">
        <f t="shared" si="3"/>
        <v>6.0381763782213346E-3</v>
      </c>
    </row>
    <row r="51" spans="1:21" ht="21" x14ac:dyDescent="0.55000000000000004">
      <c r="A51" s="15" t="s">
        <v>97</v>
      </c>
      <c r="C51" s="6">
        <v>0</v>
      </c>
      <c r="D51" s="16"/>
      <c r="E51" s="16">
        <v>-78004871568</v>
      </c>
      <c r="F51" s="16"/>
      <c r="G51" s="16">
        <f>IFERROR(VLOOKUP(A51,'درآمد ناشی از فروش'!A:Q,9,0),0)</f>
        <v>539507476</v>
      </c>
      <c r="H51" s="16"/>
      <c r="I51" s="16">
        <f t="shared" si="0"/>
        <v>-77465364092</v>
      </c>
      <c r="J51" s="16"/>
      <c r="K51" s="1">
        <f t="shared" si="1"/>
        <v>0.1167228037713786</v>
      </c>
      <c r="L51" s="16"/>
      <c r="M51" s="6">
        <v>0</v>
      </c>
      <c r="N51" s="16"/>
      <c r="O51" s="16">
        <v>4487355846</v>
      </c>
      <c r="P51" s="16"/>
      <c r="Q51" s="16">
        <v>27615271625</v>
      </c>
      <c r="R51" s="16"/>
      <c r="S51" s="16">
        <f t="shared" si="2"/>
        <v>32102627471</v>
      </c>
      <c r="T51" s="5"/>
      <c r="U51" s="1">
        <f t="shared" si="3"/>
        <v>2.3238925559265492E-2</v>
      </c>
    </row>
    <row r="52" spans="1:21" ht="21" x14ac:dyDescent="0.55000000000000004">
      <c r="A52" s="15" t="s">
        <v>101</v>
      </c>
      <c r="C52" s="6">
        <v>0</v>
      </c>
      <c r="D52" s="16"/>
      <c r="E52" s="16">
        <v>0</v>
      </c>
      <c r="F52" s="16"/>
      <c r="G52" s="16">
        <f>IFERROR(VLOOKUP(A52,'درآمد ناشی از فروش'!A:Q,9,0),0)</f>
        <v>0</v>
      </c>
      <c r="H52" s="16"/>
      <c r="I52" s="16">
        <f t="shared" si="0"/>
        <v>0</v>
      </c>
      <c r="J52" s="16"/>
      <c r="K52" s="1">
        <f t="shared" si="1"/>
        <v>0</v>
      </c>
      <c r="L52" s="16"/>
      <c r="M52" s="6">
        <v>0</v>
      </c>
      <c r="N52" s="16"/>
      <c r="O52" s="16">
        <v>0</v>
      </c>
      <c r="P52" s="16"/>
      <c r="Q52" s="16">
        <v>-7627135792</v>
      </c>
      <c r="R52" s="16"/>
      <c r="S52" s="16">
        <f t="shared" si="2"/>
        <v>-7627135792</v>
      </c>
      <c r="T52" s="5"/>
      <c r="U52" s="1">
        <f t="shared" si="3"/>
        <v>-5.5212440495972966E-3</v>
      </c>
    </row>
    <row r="53" spans="1:21" s="15" customFormat="1" ht="21" x14ac:dyDescent="0.55000000000000004">
      <c r="A53" s="15" t="s">
        <v>69</v>
      </c>
      <c r="C53" s="6">
        <v>16377812438</v>
      </c>
      <c r="E53" s="16">
        <v>-22223360531</v>
      </c>
      <c r="F53" s="16"/>
      <c r="G53" s="16">
        <f>IFERROR(VLOOKUP(A53,'درآمد ناشی از فروش'!A:Q,9,0),0)</f>
        <v>4415181149</v>
      </c>
      <c r="H53" s="16"/>
      <c r="I53" s="16">
        <f t="shared" si="0"/>
        <v>-1430366944</v>
      </c>
      <c r="J53" s="16"/>
      <c r="K53" s="1">
        <f t="shared" si="1"/>
        <v>2.1552398556766144E-3</v>
      </c>
      <c r="L53" s="16"/>
      <c r="M53" s="6">
        <v>16377812438</v>
      </c>
      <c r="N53" s="16"/>
      <c r="O53" s="16">
        <v>25370212102</v>
      </c>
      <c r="P53" s="16"/>
      <c r="Q53" s="16">
        <v>3295182484</v>
      </c>
      <c r="R53" s="16"/>
      <c r="S53" s="16">
        <f t="shared" si="2"/>
        <v>45043207024</v>
      </c>
      <c r="T53" s="5"/>
      <c r="U53" s="1">
        <f t="shared" si="3"/>
        <v>3.2606543994783924E-2</v>
      </c>
    </row>
    <row r="54" spans="1:21" ht="21" x14ac:dyDescent="0.55000000000000004">
      <c r="A54" s="15" t="s">
        <v>77</v>
      </c>
      <c r="C54" s="6">
        <v>0</v>
      </c>
      <c r="D54" s="16"/>
      <c r="E54" s="16">
        <v>-357856568</v>
      </c>
      <c r="F54" s="16"/>
      <c r="G54" s="16">
        <f>IFERROR(VLOOKUP(A54,'درآمد ناشی از فروش'!A:Q,9,0),0)</f>
        <v>0</v>
      </c>
      <c r="H54" s="16"/>
      <c r="I54" s="16">
        <f t="shared" si="0"/>
        <v>-357856568</v>
      </c>
      <c r="J54" s="16"/>
      <c r="K54" s="1">
        <f t="shared" si="1"/>
        <v>5.3920900591593129E-4</v>
      </c>
      <c r="L54" s="16"/>
      <c r="M54" s="6">
        <v>0</v>
      </c>
      <c r="N54" s="16"/>
      <c r="O54" s="16">
        <v>224177156</v>
      </c>
      <c r="P54" s="16"/>
      <c r="Q54" s="16">
        <v>760965355</v>
      </c>
      <c r="R54" s="16"/>
      <c r="S54" s="16">
        <f t="shared" si="2"/>
        <v>985142511</v>
      </c>
      <c r="T54" s="5"/>
      <c r="U54" s="1">
        <f t="shared" si="3"/>
        <v>7.1313955529272283E-4</v>
      </c>
    </row>
    <row r="55" spans="1:21" ht="21" x14ac:dyDescent="0.55000000000000004">
      <c r="A55" s="15" t="s">
        <v>60</v>
      </c>
      <c r="C55" s="6">
        <v>0</v>
      </c>
      <c r="D55" s="16"/>
      <c r="E55" s="16">
        <v>-191027329125</v>
      </c>
      <c r="F55" s="16"/>
      <c r="G55" s="16">
        <f>IFERROR(VLOOKUP(A55,'درآمد ناشی از فروش'!A:Q,9,0),0)</f>
        <v>20653193721</v>
      </c>
      <c r="H55" s="16"/>
      <c r="I55" s="16">
        <f t="shared" si="0"/>
        <v>-170374135404</v>
      </c>
      <c r="J55" s="16"/>
      <c r="K55" s="1">
        <f t="shared" si="1"/>
        <v>0.25671533346001663</v>
      </c>
      <c r="L55" s="16"/>
      <c r="M55" s="6">
        <v>0</v>
      </c>
      <c r="N55" s="16"/>
      <c r="O55" s="16">
        <v>263480737850</v>
      </c>
      <c r="P55" s="16"/>
      <c r="Q55" s="16">
        <v>24103947489</v>
      </c>
      <c r="R55" s="16"/>
      <c r="S55" s="16">
        <f t="shared" si="2"/>
        <v>287584685339</v>
      </c>
      <c r="T55" s="5"/>
      <c r="U55" s="1">
        <f t="shared" si="3"/>
        <v>0.20818106245711701</v>
      </c>
    </row>
    <row r="56" spans="1:21" ht="21" x14ac:dyDescent="0.55000000000000004">
      <c r="A56" s="15" t="s">
        <v>79</v>
      </c>
      <c r="C56" s="6">
        <v>0</v>
      </c>
      <c r="D56" s="16"/>
      <c r="E56" s="16">
        <v>0</v>
      </c>
      <c r="F56" s="16"/>
      <c r="G56" s="16">
        <f>IFERROR(VLOOKUP(A56,'درآمد ناشی از فروش'!A:Q,9,0),0)</f>
        <v>0</v>
      </c>
      <c r="H56" s="16"/>
      <c r="I56" s="16">
        <f t="shared" si="0"/>
        <v>0</v>
      </c>
      <c r="J56" s="16"/>
      <c r="K56" s="1">
        <f t="shared" si="1"/>
        <v>0</v>
      </c>
      <c r="L56" s="16"/>
      <c r="M56" s="6">
        <v>0</v>
      </c>
      <c r="N56" s="16"/>
      <c r="O56" s="16">
        <v>0</v>
      </c>
      <c r="P56" s="16"/>
      <c r="Q56" s="16">
        <v>2792580010</v>
      </c>
      <c r="R56" s="16"/>
      <c r="S56" s="16">
        <f t="shared" si="2"/>
        <v>2792580010</v>
      </c>
      <c r="T56" s="5"/>
      <c r="U56" s="1">
        <f t="shared" si="3"/>
        <v>2.0215341884182959E-3</v>
      </c>
    </row>
    <row r="57" spans="1:21" ht="21" x14ac:dyDescent="0.55000000000000004">
      <c r="A57" s="15" t="s">
        <v>75</v>
      </c>
      <c r="C57" s="6">
        <v>0</v>
      </c>
      <c r="D57" s="16"/>
      <c r="E57" s="16">
        <v>0</v>
      </c>
      <c r="F57" s="16"/>
      <c r="G57" s="16">
        <f>IFERROR(VLOOKUP(A57,'درآمد ناشی از فروش'!A:Q,9,0),0)</f>
        <v>0</v>
      </c>
      <c r="H57" s="16"/>
      <c r="I57" s="16">
        <f t="shared" si="0"/>
        <v>0</v>
      </c>
      <c r="J57" s="16"/>
      <c r="K57" s="1">
        <f t="shared" si="1"/>
        <v>0</v>
      </c>
      <c r="L57" s="16"/>
      <c r="M57" s="6">
        <v>0</v>
      </c>
      <c r="N57" s="16"/>
      <c r="O57" s="16">
        <v>0</v>
      </c>
      <c r="P57" s="16"/>
      <c r="Q57" s="16">
        <v>6146988766</v>
      </c>
      <c r="R57" s="16"/>
      <c r="S57" s="16">
        <f t="shared" si="2"/>
        <v>6146988766</v>
      </c>
      <c r="T57" s="5"/>
      <c r="U57" s="1">
        <f t="shared" si="3"/>
        <v>4.44977329272374E-3</v>
      </c>
    </row>
    <row r="58" spans="1:21" ht="21" x14ac:dyDescent="0.55000000000000004">
      <c r="A58" s="15" t="s">
        <v>65</v>
      </c>
      <c r="C58" s="6">
        <v>0</v>
      </c>
      <c r="D58" s="16"/>
      <c r="E58" s="16">
        <v>-64894177170</v>
      </c>
      <c r="F58" s="16"/>
      <c r="G58" s="16">
        <f>IFERROR(VLOOKUP(A58,'درآمد ناشی از فروش'!A:Q,9,0),0)</f>
        <v>4655303525</v>
      </c>
      <c r="H58" s="16"/>
      <c r="I58" s="16">
        <f t="shared" si="0"/>
        <v>-60238873645</v>
      </c>
      <c r="J58" s="16"/>
      <c r="K58" s="1">
        <f t="shared" si="1"/>
        <v>9.0766374240798739E-2</v>
      </c>
      <c r="L58" s="16"/>
      <c r="M58" s="6">
        <v>0</v>
      </c>
      <c r="N58" s="16"/>
      <c r="O58" s="16">
        <v>-402919853</v>
      </c>
      <c r="P58" s="16"/>
      <c r="Q58" s="16">
        <v>5936676932</v>
      </c>
      <c r="R58" s="16"/>
      <c r="S58" s="16">
        <f t="shared" si="2"/>
        <v>5533757079</v>
      </c>
      <c r="T58" s="5"/>
      <c r="U58" s="1">
        <f t="shared" si="3"/>
        <v>4.0058580543947484E-3</v>
      </c>
    </row>
    <row r="59" spans="1:21" ht="21" x14ac:dyDescent="0.55000000000000004">
      <c r="A59" s="15" t="s">
        <v>111</v>
      </c>
      <c r="C59" s="6">
        <v>0</v>
      </c>
      <c r="D59" s="16"/>
      <c r="E59" s="16">
        <v>0</v>
      </c>
      <c r="F59" s="16"/>
      <c r="G59" s="16">
        <f>IFERROR(VLOOKUP(A59,'درآمد ناشی از فروش'!A:Q,9,0),0)</f>
        <v>0</v>
      </c>
      <c r="H59" s="16"/>
      <c r="I59" s="16">
        <f t="shared" si="0"/>
        <v>0</v>
      </c>
      <c r="J59" s="16"/>
      <c r="K59" s="1">
        <f t="shared" si="1"/>
        <v>0</v>
      </c>
      <c r="L59" s="16"/>
      <c r="M59" s="6">
        <v>0</v>
      </c>
      <c r="N59" s="16"/>
      <c r="O59" s="16">
        <v>0</v>
      </c>
      <c r="P59" s="16"/>
      <c r="Q59" s="16">
        <v>-239658880</v>
      </c>
      <c r="R59" s="16"/>
      <c r="S59" s="16">
        <f t="shared" si="2"/>
        <v>-239658880</v>
      </c>
      <c r="T59" s="5"/>
      <c r="U59" s="1">
        <f t="shared" si="3"/>
        <v>-1.7348782048971187E-4</v>
      </c>
    </row>
    <row r="60" spans="1:21" ht="21" x14ac:dyDescent="0.55000000000000004">
      <c r="A60" s="15" t="s">
        <v>130</v>
      </c>
      <c r="C60" s="6"/>
      <c r="D60" s="16"/>
      <c r="E60" s="16">
        <v>27216914</v>
      </c>
      <c r="F60" s="16"/>
      <c r="G60" s="16">
        <f>IFERROR(VLOOKUP(A60,'درآمد ناشی از فروش'!A:Q,9,0),0)</f>
        <v>0</v>
      </c>
      <c r="H60" s="16"/>
      <c r="I60" s="16">
        <f t="shared" si="0"/>
        <v>27216914</v>
      </c>
      <c r="J60" s="16"/>
      <c r="K60" s="1">
        <f t="shared" si="1"/>
        <v>-4.1009740925139018E-5</v>
      </c>
      <c r="L60" s="16"/>
      <c r="M60" s="6"/>
      <c r="N60" s="16"/>
      <c r="O60" s="16">
        <v>27216914</v>
      </c>
      <c r="P60" s="16"/>
      <c r="Q60" s="16">
        <v>0</v>
      </c>
      <c r="R60" s="16"/>
      <c r="S60" s="16">
        <f t="shared" si="2"/>
        <v>27216914</v>
      </c>
      <c r="T60" s="5"/>
      <c r="U60" s="1">
        <f t="shared" si="3"/>
        <v>1.9702182912295701E-5</v>
      </c>
    </row>
    <row r="61" spans="1:21" ht="21" x14ac:dyDescent="0.55000000000000004">
      <c r="A61" s="15" t="s">
        <v>119</v>
      </c>
      <c r="C61" s="6"/>
      <c r="D61" s="16"/>
      <c r="E61" s="16">
        <v>1186892257</v>
      </c>
      <c r="F61" s="16"/>
      <c r="G61" s="16">
        <f>IFERROR(VLOOKUP(A61,'درآمد ناشی از فروش'!A:Q,9,0),0)</f>
        <v>0</v>
      </c>
      <c r="H61" s="16"/>
      <c r="I61" s="16">
        <f t="shared" si="0"/>
        <v>1186892257</v>
      </c>
      <c r="J61" s="16"/>
      <c r="K61" s="1">
        <f t="shared" si="1"/>
        <v>-1.7883785048379665E-3</v>
      </c>
      <c r="L61" s="16"/>
      <c r="M61" s="6"/>
      <c r="N61" s="16"/>
      <c r="O61" s="16">
        <v>1186892257</v>
      </c>
      <c r="P61" s="16"/>
      <c r="Q61" s="16">
        <v>0</v>
      </c>
      <c r="R61" s="16"/>
      <c r="S61" s="16">
        <f t="shared" si="2"/>
        <v>1186892257</v>
      </c>
      <c r="T61" s="5"/>
      <c r="U61" s="1">
        <f t="shared" si="3"/>
        <v>8.5918515025625161E-4</v>
      </c>
    </row>
    <row r="62" spans="1:21" ht="21" x14ac:dyDescent="0.55000000000000004">
      <c r="A62" s="15" t="s">
        <v>115</v>
      </c>
      <c r="C62" s="6">
        <v>0</v>
      </c>
      <c r="D62" s="16"/>
      <c r="E62" s="16">
        <v>889016200</v>
      </c>
      <c r="F62" s="16"/>
      <c r="G62" s="16">
        <f>IFERROR(VLOOKUP(A62,'درآمد ناشی از فروش'!A:Q,9,0),0)</f>
        <v>0</v>
      </c>
      <c r="H62" s="16"/>
      <c r="I62" s="16">
        <f t="shared" si="0"/>
        <v>889016200</v>
      </c>
      <c r="J62" s="16"/>
      <c r="K62" s="1">
        <f t="shared" si="1"/>
        <v>-1.339546579022573E-3</v>
      </c>
      <c r="L62" s="16"/>
      <c r="M62" s="6">
        <v>0</v>
      </c>
      <c r="N62" s="16"/>
      <c r="O62" s="16">
        <v>889016200</v>
      </c>
      <c r="P62" s="16"/>
      <c r="Q62" s="16">
        <v>0</v>
      </c>
      <c r="R62" s="16"/>
      <c r="S62" s="16">
        <f t="shared" si="2"/>
        <v>889016200</v>
      </c>
      <c r="T62" s="5"/>
      <c r="U62" s="1">
        <f t="shared" si="3"/>
        <v>6.435542172192651E-4</v>
      </c>
    </row>
    <row r="63" spans="1:21" ht="21" x14ac:dyDescent="0.45">
      <c r="A63" s="3" t="s">
        <v>123</v>
      </c>
      <c r="C63" s="6">
        <v>0</v>
      </c>
      <c r="D63" s="16"/>
      <c r="E63" s="16">
        <v>485208944</v>
      </c>
      <c r="F63" s="16"/>
      <c r="G63" s="16">
        <v>1329495459</v>
      </c>
      <c r="H63" s="16"/>
      <c r="I63" s="16">
        <f t="shared" si="0"/>
        <v>1814704403</v>
      </c>
      <c r="J63" s="16"/>
      <c r="K63" s="1">
        <f t="shared" si="1"/>
        <v>-2.7343495821289315E-3</v>
      </c>
      <c r="L63" s="16"/>
      <c r="M63" s="6">
        <v>0</v>
      </c>
      <c r="N63" s="16"/>
      <c r="O63" s="16">
        <v>0</v>
      </c>
      <c r="P63" s="16"/>
      <c r="Q63" s="16">
        <v>1329495459</v>
      </c>
      <c r="R63" s="16"/>
      <c r="S63" s="16">
        <f t="shared" si="2"/>
        <v>1329495459</v>
      </c>
      <c r="T63" s="5"/>
      <c r="U63" s="1">
        <f t="shared" si="3"/>
        <v>9.6241486872040418E-4</v>
      </c>
    </row>
    <row r="64" spans="1:21" ht="21" x14ac:dyDescent="0.45">
      <c r="A64" s="3" t="s">
        <v>124</v>
      </c>
      <c r="C64" s="6">
        <v>0</v>
      </c>
      <c r="D64" s="16"/>
      <c r="E64" s="16">
        <v>0</v>
      </c>
      <c r="F64" s="16"/>
      <c r="G64" s="16">
        <v>722308399</v>
      </c>
      <c r="H64" s="16"/>
      <c r="I64" s="16">
        <f t="shared" si="0"/>
        <v>722308399</v>
      </c>
      <c r="J64" s="16"/>
      <c r="K64" s="1">
        <f t="shared" si="1"/>
        <v>-1.0883555832612744E-3</v>
      </c>
      <c r="L64" s="16"/>
      <c r="M64" s="6">
        <v>0</v>
      </c>
      <c r="N64" s="16"/>
      <c r="O64" s="16">
        <v>0</v>
      </c>
      <c r="P64" s="16"/>
      <c r="Q64" s="16">
        <v>723524055</v>
      </c>
      <c r="R64" s="16"/>
      <c r="S64" s="16">
        <f t="shared" si="2"/>
        <v>723524055</v>
      </c>
      <c r="T64" s="5"/>
      <c r="U64" s="1">
        <f t="shared" si="3"/>
        <v>5.2375531160718275E-4</v>
      </c>
    </row>
    <row r="65" spans="1:21" ht="21" x14ac:dyDescent="0.45">
      <c r="A65" s="3" t="s">
        <v>122</v>
      </c>
      <c r="C65" s="6">
        <v>0</v>
      </c>
      <c r="D65" s="16"/>
      <c r="E65" s="16">
        <v>0</v>
      </c>
      <c r="F65" s="16"/>
      <c r="G65" s="16">
        <v>1119234</v>
      </c>
      <c r="H65" s="16"/>
      <c r="I65" s="16">
        <f t="shared" si="0"/>
        <v>1119234</v>
      </c>
      <c r="J65" s="16"/>
      <c r="K65" s="1">
        <f t="shared" si="1"/>
        <v>-1.6864327959667669E-6</v>
      </c>
      <c r="L65" s="16"/>
      <c r="M65" s="6">
        <v>0</v>
      </c>
      <c r="N65" s="16"/>
      <c r="O65" s="16">
        <v>0</v>
      </c>
      <c r="P65" s="16"/>
      <c r="Q65" s="16">
        <v>1119234</v>
      </c>
      <c r="R65" s="16"/>
      <c r="S65" s="16">
        <f t="shared" si="2"/>
        <v>1119234</v>
      </c>
      <c r="T65" s="5"/>
      <c r="U65" s="1">
        <f t="shared" si="3"/>
        <v>8.1020768885334941E-7</v>
      </c>
    </row>
    <row r="66" spans="1:21" ht="21" x14ac:dyDescent="0.45">
      <c r="A66" s="3" t="s">
        <v>128</v>
      </c>
      <c r="C66" s="6">
        <v>0</v>
      </c>
      <c r="D66" s="16"/>
      <c r="E66" s="16">
        <v>0</v>
      </c>
      <c r="F66" s="16"/>
      <c r="G66" s="16">
        <v>335625948</v>
      </c>
      <c r="H66" s="16"/>
      <c r="I66" s="16">
        <f t="shared" si="0"/>
        <v>335625948</v>
      </c>
      <c r="J66" s="16"/>
      <c r="K66" s="1">
        <f t="shared" si="1"/>
        <v>-5.0571248361346846E-4</v>
      </c>
      <c r="L66" s="16"/>
      <c r="M66" s="6">
        <v>0</v>
      </c>
      <c r="N66" s="16"/>
      <c r="O66" s="16">
        <v>0</v>
      </c>
      <c r="P66" s="16"/>
      <c r="Q66" s="16">
        <v>335625948</v>
      </c>
      <c r="R66" s="16"/>
      <c r="S66" s="16">
        <f t="shared" si="2"/>
        <v>335625948</v>
      </c>
      <c r="T66" s="5"/>
      <c r="U66" s="1">
        <f t="shared" si="3"/>
        <v>2.4295788338121824E-4</v>
      </c>
    </row>
    <row r="67" spans="1:21" ht="21" x14ac:dyDescent="0.45">
      <c r="A67" s="3" t="s">
        <v>129</v>
      </c>
      <c r="C67" s="6">
        <v>0</v>
      </c>
      <c r="D67" s="16"/>
      <c r="E67" s="16">
        <v>0</v>
      </c>
      <c r="F67" s="16"/>
      <c r="G67" s="16">
        <v>2972255193</v>
      </c>
      <c r="H67" s="16"/>
      <c r="I67" s="16">
        <f t="shared" si="0"/>
        <v>2972255193</v>
      </c>
      <c r="J67" s="16"/>
      <c r="K67" s="1">
        <f t="shared" si="1"/>
        <v>-4.4785171246207074E-3</v>
      </c>
      <c r="L67" s="16"/>
      <c r="M67" s="6">
        <v>0</v>
      </c>
      <c r="N67" s="16"/>
      <c r="O67" s="16">
        <v>0</v>
      </c>
      <c r="P67" s="16"/>
      <c r="Q67" s="16">
        <v>2972695284</v>
      </c>
      <c r="R67" s="16"/>
      <c r="S67" s="16">
        <f t="shared" si="2"/>
        <v>2972695284</v>
      </c>
      <c r="T67" s="5"/>
      <c r="U67" s="1">
        <f t="shared" si="3"/>
        <v>2.1519187012857821E-3</v>
      </c>
    </row>
    <row r="68" spans="1:21" ht="21" x14ac:dyDescent="0.45">
      <c r="A68" s="3" t="s">
        <v>121</v>
      </c>
      <c r="C68" s="6">
        <v>0</v>
      </c>
      <c r="D68" s="16"/>
      <c r="E68" s="16">
        <v>0</v>
      </c>
      <c r="F68" s="16"/>
      <c r="G68" s="16">
        <v>159416213</v>
      </c>
      <c r="H68" s="16"/>
      <c r="I68" s="16">
        <f t="shared" si="0"/>
        <v>159416213</v>
      </c>
      <c r="J68" s="16"/>
      <c r="K68" s="1">
        <f t="shared" si="1"/>
        <v>-2.4020421986110471E-4</v>
      </c>
      <c r="L68" s="16"/>
      <c r="M68" s="6">
        <v>0</v>
      </c>
      <c r="N68" s="16"/>
      <c r="O68" s="16">
        <v>0</v>
      </c>
      <c r="P68" s="16"/>
      <c r="Q68" s="16">
        <v>159416213</v>
      </c>
      <c r="R68" s="16"/>
      <c r="S68" s="16">
        <f t="shared" si="2"/>
        <v>159416213</v>
      </c>
      <c r="T68" s="5"/>
      <c r="U68" s="1">
        <f t="shared" si="3"/>
        <v>1.1540056994380377E-4</v>
      </c>
    </row>
    <row r="69" spans="1:21" ht="21" x14ac:dyDescent="0.45">
      <c r="A69" s="3" t="s">
        <v>120</v>
      </c>
      <c r="C69" s="6">
        <v>0</v>
      </c>
      <c r="D69" s="16"/>
      <c r="E69" s="16">
        <v>0</v>
      </c>
      <c r="F69" s="16"/>
      <c r="G69" s="16">
        <v>0</v>
      </c>
      <c r="H69" s="16"/>
      <c r="I69" s="16">
        <v>0</v>
      </c>
      <c r="J69" s="16"/>
      <c r="K69" s="1">
        <f t="shared" si="1"/>
        <v>0</v>
      </c>
      <c r="L69" s="16"/>
      <c r="M69" s="6">
        <v>0</v>
      </c>
      <c r="N69" s="16"/>
      <c r="O69" s="16">
        <v>0</v>
      </c>
      <c r="P69" s="16"/>
      <c r="Q69" s="16">
        <v>-8535639008</v>
      </c>
      <c r="R69" s="16"/>
      <c r="S69" s="16">
        <f t="shared" si="2"/>
        <v>-8535639008</v>
      </c>
      <c r="T69" s="5"/>
      <c r="U69" s="1">
        <f t="shared" si="3"/>
        <v>-6.1789048166497581E-3</v>
      </c>
    </row>
    <row r="70" spans="1:21" ht="21" x14ac:dyDescent="0.45">
      <c r="A70" s="3" t="s">
        <v>127</v>
      </c>
      <c r="C70" s="6">
        <v>0</v>
      </c>
      <c r="D70" s="16"/>
      <c r="E70" s="16">
        <v>0</v>
      </c>
      <c r="F70" s="16"/>
      <c r="G70" s="16">
        <v>0</v>
      </c>
      <c r="H70" s="16"/>
      <c r="I70" s="16">
        <v>0</v>
      </c>
      <c r="J70" s="16"/>
      <c r="K70" s="1">
        <f t="shared" si="1"/>
        <v>0</v>
      </c>
      <c r="L70" s="16"/>
      <c r="M70" s="6">
        <v>0</v>
      </c>
      <c r="N70" s="16"/>
      <c r="O70" s="16">
        <v>0</v>
      </c>
      <c r="P70" s="16"/>
      <c r="Q70" s="16">
        <v>8165260454</v>
      </c>
      <c r="R70" s="16"/>
      <c r="S70" s="16">
        <f t="shared" si="2"/>
        <v>8165260454</v>
      </c>
      <c r="T70" s="5"/>
      <c r="U70" s="1">
        <f t="shared" si="3"/>
        <v>5.9107897019934977E-3</v>
      </c>
    </row>
    <row r="71" spans="1:21" ht="21" x14ac:dyDescent="0.45">
      <c r="A71" s="3" t="s">
        <v>126</v>
      </c>
      <c r="C71" s="6">
        <v>0</v>
      </c>
      <c r="D71" s="16"/>
      <c r="E71" s="16">
        <v>0</v>
      </c>
      <c r="F71" s="16"/>
      <c r="G71" s="16">
        <v>0</v>
      </c>
      <c r="H71" s="16"/>
      <c r="I71" s="16">
        <v>0</v>
      </c>
      <c r="J71" s="16"/>
      <c r="K71" s="1">
        <f t="shared" si="1"/>
        <v>0</v>
      </c>
      <c r="L71" s="16"/>
      <c r="M71" s="6">
        <v>0</v>
      </c>
      <c r="N71" s="16"/>
      <c r="O71" s="16">
        <v>0</v>
      </c>
      <c r="P71" s="16"/>
      <c r="Q71" s="16">
        <v>186969361</v>
      </c>
      <c r="R71" s="16"/>
      <c r="S71" s="16">
        <f t="shared" si="2"/>
        <v>186969361</v>
      </c>
      <c r="T71" s="5"/>
      <c r="U71" s="1">
        <f t="shared" si="3"/>
        <v>1.3534615090517047E-4</v>
      </c>
    </row>
    <row r="72" spans="1:21" ht="21.75" thickBot="1" x14ac:dyDescent="0.5">
      <c r="A72" s="3" t="s">
        <v>125</v>
      </c>
      <c r="C72" s="6">
        <v>0</v>
      </c>
      <c r="D72" s="16"/>
      <c r="E72" s="16">
        <v>0</v>
      </c>
      <c r="F72" s="16"/>
      <c r="G72" s="16">
        <v>51853319</v>
      </c>
      <c r="H72" s="16"/>
      <c r="I72" s="16">
        <f t="shared" si="0"/>
        <v>51853319</v>
      </c>
      <c r="J72" s="16"/>
      <c r="K72" s="1">
        <f t="shared" si="1"/>
        <v>-7.813123774056782E-5</v>
      </c>
      <c r="L72" s="16"/>
      <c r="M72" s="6">
        <v>0</v>
      </c>
      <c r="N72" s="16"/>
      <c r="O72" s="16">
        <v>1100518344</v>
      </c>
      <c r="P72" s="16"/>
      <c r="Q72" s="16">
        <v>63071994</v>
      </c>
      <c r="R72" s="16"/>
      <c r="S72" s="16">
        <f t="shared" si="2"/>
        <v>1163590338</v>
      </c>
      <c r="T72" s="5"/>
      <c r="U72" s="1">
        <f t="shared" si="3"/>
        <v>8.4231701192339367E-4</v>
      </c>
    </row>
    <row r="73" spans="1:21" ht="21.75" thickBot="1" x14ac:dyDescent="0.5">
      <c r="C73" s="12">
        <f>SUM(C8:C72)</f>
        <v>28886806170</v>
      </c>
      <c r="D73" s="4"/>
      <c r="E73" s="45">
        <f>SUM(E8:E72)</f>
        <v>-827036483634</v>
      </c>
      <c r="F73" s="9"/>
      <c r="G73" s="45">
        <f>SUM(G8:G72)</f>
        <v>134480183680</v>
      </c>
      <c r="H73" s="9"/>
      <c r="I73" s="45">
        <f>SUM(I8:I72)</f>
        <v>-663669493784</v>
      </c>
      <c r="J73" s="4"/>
      <c r="K73" s="18">
        <f>SUM(K8:K72)</f>
        <v>0.99999999999999989</v>
      </c>
      <c r="L73" s="4"/>
      <c r="M73" s="12">
        <f>SUM(M8:M72)</f>
        <v>37471916370</v>
      </c>
      <c r="N73" s="9"/>
      <c r="O73" s="45">
        <f>SUM(O8:O72)</f>
        <v>740782554601</v>
      </c>
      <c r="P73" s="9"/>
      <c r="Q73" s="45">
        <f>SUM(Q8:Q72)</f>
        <v>603161696017</v>
      </c>
      <c r="R73" s="9"/>
      <c r="S73" s="45">
        <f>SUM(S8:S72)</f>
        <v>1381416166988</v>
      </c>
      <c r="T73" s="4"/>
      <c r="U73" s="18">
        <f>SUM(U8:U72)</f>
        <v>1.0000000000000002</v>
      </c>
    </row>
    <row r="7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E10" sqref="E10"/>
    </sheetView>
  </sheetViews>
  <sheetFormatPr defaultRowHeight="18.75" x14ac:dyDescent="0.45"/>
  <cols>
    <col min="1" max="1" width="17.125" style="17" bestFit="1" customWidth="1"/>
    <col min="2" max="2" width="0.875" style="17" customWidth="1"/>
    <col min="3" max="3" width="32.125" style="17" bestFit="1" customWidth="1"/>
    <col min="4" max="4" width="0.875" style="17" customWidth="1"/>
    <col min="5" max="5" width="27.875" style="17" bestFit="1" customWidth="1"/>
    <col min="6" max="6" width="0.875" style="17" customWidth="1"/>
    <col min="7" max="7" width="32.125" style="17" bestFit="1" customWidth="1"/>
    <col min="8" max="8" width="0.875" style="17" customWidth="1"/>
    <col min="9" max="9" width="27.875" style="17" bestFit="1" customWidth="1"/>
    <col min="10" max="10" width="0.875" style="17" customWidth="1"/>
    <col min="11" max="11" width="8" style="17" customWidth="1"/>
    <col min="12" max="16384" width="9" style="17"/>
  </cols>
  <sheetData>
    <row r="2" spans="1:9" ht="26.25" x14ac:dyDescent="0.45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</row>
    <row r="3" spans="1:9" ht="26.25" x14ac:dyDescent="0.45">
      <c r="A3" s="62" t="s">
        <v>27</v>
      </c>
      <c r="B3" s="62" t="s">
        <v>27</v>
      </c>
      <c r="C3" s="62" t="s">
        <v>27</v>
      </c>
      <c r="D3" s="62" t="s">
        <v>27</v>
      </c>
      <c r="E3" s="62" t="s">
        <v>27</v>
      </c>
      <c r="F3" s="62" t="s">
        <v>27</v>
      </c>
      <c r="G3" s="62" t="s">
        <v>27</v>
      </c>
      <c r="H3" s="62" t="s">
        <v>27</v>
      </c>
      <c r="I3" s="62" t="s">
        <v>27</v>
      </c>
    </row>
    <row r="4" spans="1:9" ht="26.25" x14ac:dyDescent="0.45">
      <c r="A4" s="62" t="str">
        <f>+سهام!A4</f>
        <v>برای ماه منتهی به 1404/03/31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</row>
    <row r="6" spans="1:9" ht="27" thickBot="1" x14ac:dyDescent="0.5">
      <c r="A6" s="63" t="s">
        <v>49</v>
      </c>
      <c r="B6" s="63" t="s">
        <v>49</v>
      </c>
      <c r="C6" s="63" t="s">
        <v>29</v>
      </c>
      <c r="D6" s="63" t="s">
        <v>29</v>
      </c>
      <c r="E6" s="63" t="s">
        <v>29</v>
      </c>
      <c r="G6" s="63" t="s">
        <v>30</v>
      </c>
      <c r="H6" s="63" t="s">
        <v>30</v>
      </c>
      <c r="I6" s="63" t="s">
        <v>30</v>
      </c>
    </row>
    <row r="7" spans="1:9" ht="27" thickBot="1" x14ac:dyDescent="0.5">
      <c r="A7" s="49" t="s">
        <v>50</v>
      </c>
      <c r="C7" s="49" t="s">
        <v>51</v>
      </c>
      <c r="E7" s="49" t="s">
        <v>52</v>
      </c>
      <c r="G7" s="49" t="s">
        <v>51</v>
      </c>
      <c r="I7" s="49" t="s">
        <v>52</v>
      </c>
    </row>
    <row r="8" spans="1:9" ht="21" x14ac:dyDescent="0.55000000000000004">
      <c r="A8" s="15" t="s">
        <v>25</v>
      </c>
      <c r="C8" s="6">
        <f>+'سود سپرده بانکی'!G8</f>
        <v>114542753</v>
      </c>
      <c r="D8" s="5"/>
      <c r="E8" s="36">
        <f>+C8/$C$10</f>
        <v>1</v>
      </c>
      <c r="F8" s="5"/>
      <c r="G8" s="6">
        <f>+'سود سپرده بانکی'!M8</f>
        <v>5993800609</v>
      </c>
      <c r="H8" s="5"/>
      <c r="I8" s="36">
        <f>+G8/$G$10</f>
        <v>0.99999856218313365</v>
      </c>
    </row>
    <row r="9" spans="1:9" ht="21.75" thickBot="1" x14ac:dyDescent="0.6">
      <c r="A9" s="15" t="s">
        <v>26</v>
      </c>
      <c r="C9" s="6">
        <f>+'سود سپرده بانکی'!G9</f>
        <v>0</v>
      </c>
      <c r="D9" s="5"/>
      <c r="E9" s="37">
        <f>+C9/$C$10</f>
        <v>0</v>
      </c>
      <c r="F9" s="5"/>
      <c r="G9" s="6">
        <f>+'سود سپرده بانکی'!M9</f>
        <v>8618</v>
      </c>
      <c r="H9" s="5"/>
      <c r="I9" s="37">
        <f>+G9/$G$10</f>
        <v>1.4378168663058117E-6</v>
      </c>
    </row>
    <row r="10" spans="1:9" ht="21.75" thickBot="1" x14ac:dyDescent="0.5">
      <c r="A10" s="17" t="s">
        <v>18</v>
      </c>
      <c r="C10" s="12">
        <f>SUM(C8:C9)</f>
        <v>114542753</v>
      </c>
      <c r="D10" s="4"/>
      <c r="E10" s="38">
        <f>SUM(E8:E9)</f>
        <v>1</v>
      </c>
      <c r="F10" s="4"/>
      <c r="G10" s="12">
        <f>SUM(G8:G9)</f>
        <v>5993809227</v>
      </c>
      <c r="H10" s="4"/>
      <c r="I10" s="38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E15" sqref="E15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</row>
    <row r="3" spans="1:5" ht="26.25" x14ac:dyDescent="0.2">
      <c r="A3" s="62" t="s">
        <v>27</v>
      </c>
      <c r="B3" s="62" t="s">
        <v>27</v>
      </c>
      <c r="C3" s="62" t="s">
        <v>27</v>
      </c>
      <c r="D3" s="62" t="s">
        <v>27</v>
      </c>
      <c r="E3" s="62" t="s">
        <v>27</v>
      </c>
    </row>
    <row r="4" spans="1:5" ht="26.25" x14ac:dyDescent="0.2">
      <c r="A4" s="62" t="str">
        <f>+سهام!A4</f>
        <v>برای ماه منتهی به 1404/03/31</v>
      </c>
      <c r="B4" s="62" t="s">
        <v>2</v>
      </c>
      <c r="C4" s="62" t="s">
        <v>2</v>
      </c>
      <c r="D4" s="62" t="s">
        <v>2</v>
      </c>
      <c r="E4" s="62" t="s">
        <v>2</v>
      </c>
    </row>
    <row r="6" spans="1:5" ht="27" thickBot="1" x14ac:dyDescent="0.25">
      <c r="A6" s="63" t="s">
        <v>53</v>
      </c>
      <c r="C6" s="49" t="s">
        <v>29</v>
      </c>
      <c r="E6" s="49" t="s">
        <v>30</v>
      </c>
    </row>
    <row r="7" spans="1:5" ht="27" thickBot="1" x14ac:dyDescent="0.25">
      <c r="A7" s="63" t="s">
        <v>53</v>
      </c>
      <c r="C7" s="49" t="s">
        <v>21</v>
      </c>
      <c r="E7" s="49" t="s">
        <v>21</v>
      </c>
    </row>
    <row r="8" spans="1:5" ht="24.75" thickBot="1" x14ac:dyDescent="0.25">
      <c r="A8" s="32" t="s">
        <v>53</v>
      </c>
      <c r="B8" s="33"/>
      <c r="C8" s="34">
        <v>0</v>
      </c>
      <c r="D8" s="33"/>
      <c r="E8" s="34">
        <v>86351112</v>
      </c>
    </row>
    <row r="9" spans="1:5" ht="24.75" thickBot="1" x14ac:dyDescent="0.25">
      <c r="A9" s="33" t="s">
        <v>18</v>
      </c>
      <c r="B9" s="33"/>
      <c r="C9" s="35">
        <f>SUM(C8:C8)</f>
        <v>0</v>
      </c>
      <c r="D9" s="33"/>
      <c r="E9" s="35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21"/>
  <sheetViews>
    <sheetView rightToLeft="1" zoomScaleNormal="100" workbookViewId="0">
      <selection activeCell="K17" sqref="K17"/>
    </sheetView>
  </sheetViews>
  <sheetFormatPr defaultRowHeight="18.75" x14ac:dyDescent="0.2"/>
  <cols>
    <col min="1" max="1" width="29.25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9" style="5"/>
    <col min="22" max="22" width="13.75" style="5" bestFit="1" customWidth="1"/>
    <col min="23" max="16384" width="9" style="5"/>
  </cols>
  <sheetData>
    <row r="2" spans="1:19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</row>
    <row r="3" spans="1:19" ht="26.25" x14ac:dyDescent="0.2">
      <c r="A3" s="62" t="s">
        <v>27</v>
      </c>
      <c r="B3" s="62" t="s">
        <v>27</v>
      </c>
      <c r="C3" s="62" t="s">
        <v>27</v>
      </c>
      <c r="D3" s="62" t="s">
        <v>27</v>
      </c>
      <c r="E3" s="62" t="s">
        <v>27</v>
      </c>
      <c r="F3" s="62" t="s">
        <v>27</v>
      </c>
      <c r="G3" s="62" t="s">
        <v>27</v>
      </c>
      <c r="H3" s="62" t="s">
        <v>27</v>
      </c>
      <c r="I3" s="62" t="s">
        <v>27</v>
      </c>
      <c r="J3" s="62" t="s">
        <v>27</v>
      </c>
      <c r="K3" s="62" t="s">
        <v>27</v>
      </c>
      <c r="L3" s="62" t="s">
        <v>27</v>
      </c>
      <c r="M3" s="62" t="s">
        <v>27</v>
      </c>
      <c r="N3" s="62" t="s">
        <v>27</v>
      </c>
      <c r="O3" s="62" t="s">
        <v>27</v>
      </c>
      <c r="P3" s="62" t="s">
        <v>27</v>
      </c>
      <c r="Q3" s="62" t="s">
        <v>27</v>
      </c>
      <c r="R3" s="62" t="s">
        <v>27</v>
      </c>
      <c r="S3" s="62" t="s">
        <v>27</v>
      </c>
    </row>
    <row r="4" spans="1:19" ht="26.25" x14ac:dyDescent="0.2">
      <c r="A4" s="62" t="str">
        <f>+سهام!A4</f>
        <v>برای ماه منتهی به 1404/03/31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</row>
    <row r="6" spans="1:19" ht="27" thickBot="1" x14ac:dyDescent="0.25">
      <c r="A6" s="63" t="s">
        <v>3</v>
      </c>
      <c r="C6" s="63" t="s">
        <v>35</v>
      </c>
      <c r="D6" s="63" t="s">
        <v>35</v>
      </c>
      <c r="E6" s="63" t="s">
        <v>35</v>
      </c>
      <c r="F6" s="63" t="s">
        <v>35</v>
      </c>
      <c r="G6" s="63" t="s">
        <v>35</v>
      </c>
      <c r="I6" s="63" t="s">
        <v>29</v>
      </c>
      <c r="J6" s="63" t="s">
        <v>29</v>
      </c>
      <c r="K6" s="63" t="s">
        <v>29</v>
      </c>
      <c r="L6" s="63" t="s">
        <v>29</v>
      </c>
      <c r="M6" s="63" t="s">
        <v>29</v>
      </c>
      <c r="O6" s="63" t="s">
        <v>30</v>
      </c>
      <c r="P6" s="63" t="s">
        <v>30</v>
      </c>
      <c r="Q6" s="63" t="s">
        <v>30</v>
      </c>
      <c r="R6" s="63" t="s">
        <v>30</v>
      </c>
      <c r="S6" s="63" t="s">
        <v>30</v>
      </c>
    </row>
    <row r="7" spans="1:19" ht="27" thickBot="1" x14ac:dyDescent="0.25">
      <c r="A7" s="63" t="s">
        <v>3</v>
      </c>
      <c r="C7" s="49" t="s">
        <v>36</v>
      </c>
      <c r="E7" s="49" t="s">
        <v>37</v>
      </c>
      <c r="G7" s="49" t="s">
        <v>38</v>
      </c>
      <c r="I7" s="49" t="s">
        <v>39</v>
      </c>
      <c r="K7" s="49" t="s">
        <v>33</v>
      </c>
      <c r="M7" s="49" t="s">
        <v>40</v>
      </c>
      <c r="O7" s="49" t="s">
        <v>39</v>
      </c>
      <c r="Q7" s="49" t="s">
        <v>33</v>
      </c>
      <c r="S7" s="49" t="s">
        <v>40</v>
      </c>
    </row>
    <row r="8" spans="1:19" ht="21" x14ac:dyDescent="0.2">
      <c r="A8" s="4" t="s">
        <v>74</v>
      </c>
      <c r="I8" s="6">
        <v>0</v>
      </c>
      <c r="K8" s="6">
        <v>0</v>
      </c>
      <c r="M8" s="6">
        <v>0</v>
      </c>
      <c r="O8" s="6">
        <v>1257300000</v>
      </c>
      <c r="Q8" s="16">
        <v>0</v>
      </c>
      <c r="S8" s="6">
        <f>+O8+Q8</f>
        <v>1257300000</v>
      </c>
    </row>
    <row r="9" spans="1:19" ht="21" x14ac:dyDescent="0.2">
      <c r="A9" s="4" t="s">
        <v>82</v>
      </c>
      <c r="I9" s="6">
        <v>0</v>
      </c>
      <c r="K9" s="6">
        <v>0</v>
      </c>
      <c r="M9" s="6">
        <v>0</v>
      </c>
      <c r="O9" s="6">
        <v>292500000</v>
      </c>
      <c r="Q9" s="16">
        <v>0</v>
      </c>
      <c r="S9" s="6">
        <f t="shared" ref="S9:S16" si="0">+O9+Q9</f>
        <v>292500000</v>
      </c>
    </row>
    <row r="10" spans="1:19" ht="21" x14ac:dyDescent="0.2">
      <c r="A10" s="4" t="s">
        <v>110</v>
      </c>
      <c r="I10" s="6">
        <v>459928200</v>
      </c>
      <c r="K10" s="16">
        <v>-30033724</v>
      </c>
      <c r="M10" s="6">
        <f t="shared" ref="M10" si="1">+I10+K10</f>
        <v>429894476</v>
      </c>
      <c r="O10" s="6">
        <v>459928200</v>
      </c>
      <c r="Q10" s="16">
        <v>-30033724</v>
      </c>
      <c r="S10" s="6">
        <f t="shared" si="0"/>
        <v>429894476</v>
      </c>
    </row>
    <row r="11" spans="1:19" ht="21" x14ac:dyDescent="0.2">
      <c r="A11" s="4" t="s">
        <v>109</v>
      </c>
      <c r="I11" s="6">
        <v>0</v>
      </c>
      <c r="K11" s="16">
        <v>0</v>
      </c>
      <c r="M11" s="6">
        <v>0</v>
      </c>
      <c r="O11" s="6">
        <v>1436404320</v>
      </c>
      <c r="Q11" s="16">
        <v>-85147679</v>
      </c>
      <c r="S11" s="6">
        <f t="shared" si="0"/>
        <v>1351256641</v>
      </c>
    </row>
    <row r="12" spans="1:19" ht="21" x14ac:dyDescent="0.2">
      <c r="A12" s="4" t="s">
        <v>117</v>
      </c>
      <c r="I12" s="6">
        <v>13199276972</v>
      </c>
      <c r="K12" s="16">
        <v>-1856755266</v>
      </c>
      <c r="M12" s="6">
        <f t="shared" ref="M12:M13" si="2">+I12+K12</f>
        <v>11342521706</v>
      </c>
      <c r="O12" s="6">
        <v>13199276972</v>
      </c>
      <c r="Q12" s="16">
        <v>-1856755266</v>
      </c>
      <c r="S12" s="6">
        <f t="shared" si="0"/>
        <v>11342521706</v>
      </c>
    </row>
    <row r="13" spans="1:19" ht="21" x14ac:dyDescent="0.2">
      <c r="A13" s="4" t="s">
        <v>67</v>
      </c>
      <c r="I13" s="6">
        <v>796109160</v>
      </c>
      <c r="K13" s="16">
        <v>-59531610</v>
      </c>
      <c r="M13" s="6">
        <f t="shared" si="2"/>
        <v>736577550</v>
      </c>
      <c r="O13" s="6">
        <v>796109160</v>
      </c>
      <c r="Q13" s="16">
        <v>-59531610</v>
      </c>
      <c r="S13" s="6">
        <f t="shared" si="0"/>
        <v>736577550</v>
      </c>
    </row>
    <row r="14" spans="1:19" ht="21" x14ac:dyDescent="0.2">
      <c r="A14" s="4" t="s">
        <v>96</v>
      </c>
      <c r="I14" s="6">
        <v>0</v>
      </c>
      <c r="K14" s="6">
        <v>0</v>
      </c>
      <c r="M14" s="6">
        <v>0</v>
      </c>
      <c r="O14" s="6">
        <v>3407250440</v>
      </c>
      <c r="Q14" s="16">
        <v>0</v>
      </c>
      <c r="S14" s="6">
        <f t="shared" si="0"/>
        <v>3407250440</v>
      </c>
    </row>
    <row r="15" spans="1:19" ht="21" x14ac:dyDescent="0.2">
      <c r="A15" s="4" t="s">
        <v>69</v>
      </c>
      <c r="I15" s="6">
        <v>19013967180</v>
      </c>
      <c r="K15" s="16">
        <v>-2636154742</v>
      </c>
      <c r="M15" s="6">
        <f t="shared" ref="M15" si="3">+I15+K15</f>
        <v>16377812438</v>
      </c>
      <c r="O15" s="6">
        <v>19013967180</v>
      </c>
      <c r="Q15" s="16">
        <v>-2636154742</v>
      </c>
      <c r="S15" s="6">
        <f t="shared" si="0"/>
        <v>16377812438</v>
      </c>
    </row>
    <row r="16" spans="1:19" ht="21.75" thickBot="1" x14ac:dyDescent="0.25">
      <c r="A16" s="4" t="s">
        <v>106</v>
      </c>
      <c r="I16" s="6">
        <v>0</v>
      </c>
      <c r="K16" s="55">
        <v>0</v>
      </c>
      <c r="M16" s="6">
        <v>0</v>
      </c>
      <c r="O16" s="6">
        <v>2400000000</v>
      </c>
      <c r="Q16" s="54">
        <v>-123196881</v>
      </c>
      <c r="S16" s="6">
        <f t="shared" si="0"/>
        <v>2276803119</v>
      </c>
    </row>
    <row r="17" spans="9:19" ht="21.75" thickBot="1" x14ac:dyDescent="0.25">
      <c r="I17" s="12">
        <f>SUM(I8:I16)</f>
        <v>33469281512</v>
      </c>
      <c r="J17" s="4"/>
      <c r="K17" s="53">
        <f>SUM(K8:K16)</f>
        <v>-4582475342</v>
      </c>
      <c r="L17" s="4"/>
      <c r="M17" s="12">
        <f>SUM(M8:M16)</f>
        <v>28886806170</v>
      </c>
      <c r="N17" s="4"/>
      <c r="O17" s="12">
        <f>SUM(O8:O16)</f>
        <v>42262736272</v>
      </c>
      <c r="P17" s="4"/>
      <c r="Q17" s="53">
        <f>SUM(Q8:Q16)</f>
        <v>-4790819902</v>
      </c>
      <c r="R17" s="4"/>
      <c r="S17" s="12">
        <f>SUM(S8:S16)</f>
        <v>37471916370</v>
      </c>
    </row>
    <row r="18" spans="9:19" ht="14.25" customHeight="1" thickTop="1" x14ac:dyDescent="0.2">
      <c r="S18" s="6"/>
    </row>
    <row r="21" spans="9:19" x14ac:dyDescent="0.2">
      <c r="R21" s="6">
        <f>+S20-S17</f>
        <v>-37471916370</v>
      </c>
      <c r="S21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topLeftCell="A4" workbookViewId="0">
      <selection activeCell="C21" sqref="C21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3" ht="26.25" x14ac:dyDescent="0.2">
      <c r="A3" s="62" t="s">
        <v>27</v>
      </c>
      <c r="B3" s="62" t="s">
        <v>27</v>
      </c>
      <c r="C3" s="62" t="s">
        <v>27</v>
      </c>
      <c r="D3" s="62" t="s">
        <v>27</v>
      </c>
      <c r="E3" s="62" t="s">
        <v>27</v>
      </c>
      <c r="F3" s="62" t="s">
        <v>27</v>
      </c>
      <c r="G3" s="62" t="s">
        <v>27</v>
      </c>
      <c r="H3" s="62" t="s">
        <v>27</v>
      </c>
      <c r="I3" s="62" t="s">
        <v>27</v>
      </c>
      <c r="J3" s="62" t="s">
        <v>27</v>
      </c>
      <c r="K3" s="62" t="s">
        <v>27</v>
      </c>
      <c r="L3" s="62" t="s">
        <v>27</v>
      </c>
      <c r="M3" s="62" t="s">
        <v>27</v>
      </c>
    </row>
    <row r="4" spans="1:13" ht="26.25" x14ac:dyDescent="0.2">
      <c r="A4" s="62" t="str">
        <f>+سهام!A4</f>
        <v>برای ماه منتهی به 1404/03/31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</row>
    <row r="6" spans="1:13" ht="27" thickBot="1" x14ac:dyDescent="0.25">
      <c r="A6" s="63" t="s">
        <v>28</v>
      </c>
      <c r="B6" s="63" t="s">
        <v>28</v>
      </c>
      <c r="C6" s="63" t="s">
        <v>29</v>
      </c>
      <c r="D6" s="63" t="s">
        <v>29</v>
      </c>
      <c r="E6" s="63" t="s">
        <v>29</v>
      </c>
      <c r="F6" s="63" t="s">
        <v>29</v>
      </c>
      <c r="G6" s="63" t="s">
        <v>29</v>
      </c>
      <c r="I6" s="63" t="s">
        <v>30</v>
      </c>
      <c r="J6" s="63" t="s">
        <v>30</v>
      </c>
      <c r="K6" s="63" t="s">
        <v>30</v>
      </c>
      <c r="L6" s="63" t="s">
        <v>30</v>
      </c>
      <c r="M6" s="63" t="s">
        <v>30</v>
      </c>
    </row>
    <row r="7" spans="1:13" ht="27" thickBot="1" x14ac:dyDescent="0.25">
      <c r="A7" s="49" t="s">
        <v>31</v>
      </c>
      <c r="C7" s="49" t="s">
        <v>32</v>
      </c>
      <c r="E7" s="49" t="s">
        <v>33</v>
      </c>
      <c r="G7" s="49" t="s">
        <v>34</v>
      </c>
      <c r="I7" s="49" t="s">
        <v>32</v>
      </c>
      <c r="K7" s="49" t="s">
        <v>33</v>
      </c>
      <c r="M7" s="49" t="s">
        <v>34</v>
      </c>
    </row>
    <row r="8" spans="1:13" ht="19.5" customHeight="1" x14ac:dyDescent="0.2">
      <c r="A8" s="4" t="s">
        <v>25</v>
      </c>
      <c r="C8" s="6">
        <v>114542753</v>
      </c>
      <c r="E8" s="6">
        <v>0</v>
      </c>
      <c r="G8" s="6">
        <f>+C8-E8</f>
        <v>114542753</v>
      </c>
      <c r="I8" s="6">
        <v>5993800609</v>
      </c>
      <c r="K8" s="6">
        <v>0</v>
      </c>
      <c r="M8" s="6">
        <f>+I8-K8</f>
        <v>5993800609</v>
      </c>
    </row>
    <row r="9" spans="1:13" ht="19.5" customHeight="1" thickBot="1" x14ac:dyDescent="0.25">
      <c r="A9" s="4" t="s">
        <v>26</v>
      </c>
      <c r="C9" s="6">
        <v>0</v>
      </c>
      <c r="E9" s="6">
        <v>0</v>
      </c>
      <c r="G9" s="6">
        <f>+C9-E9</f>
        <v>0</v>
      </c>
      <c r="I9" s="6">
        <v>8618</v>
      </c>
      <c r="K9" s="6">
        <v>0</v>
      </c>
      <c r="M9" s="6">
        <f>+I9-K9</f>
        <v>8618</v>
      </c>
    </row>
    <row r="10" spans="1:13" ht="21.75" thickBot="1" x14ac:dyDescent="0.25">
      <c r="A10" s="5" t="s">
        <v>18</v>
      </c>
      <c r="C10" s="12">
        <f>SUM(C8:C9)</f>
        <v>114542753</v>
      </c>
      <c r="D10" s="4"/>
      <c r="E10" s="12">
        <f>SUM(E8:E9)</f>
        <v>0</v>
      </c>
      <c r="F10" s="4"/>
      <c r="G10" s="12">
        <f>SUM(G8:G9)</f>
        <v>114542753</v>
      </c>
      <c r="H10" s="4"/>
      <c r="I10" s="12">
        <f>SUM(I8:I9)</f>
        <v>5993809227</v>
      </c>
      <c r="J10" s="4"/>
      <c r="K10" s="12">
        <f>SUM(K8:K9)</f>
        <v>0</v>
      </c>
      <c r="L10" s="4"/>
      <c r="M10" s="12">
        <f>SUM(M8:M9)</f>
        <v>5993809227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75"/>
  <sheetViews>
    <sheetView rightToLeft="1" topLeftCell="A52" zoomScale="90" zoomScaleNormal="90" workbookViewId="0">
      <selection activeCell="C58" sqref="C58:C68"/>
    </sheetView>
  </sheetViews>
  <sheetFormatPr defaultRowHeight="22.5" x14ac:dyDescent="0.2"/>
  <cols>
    <col min="1" max="1" width="29.375" style="22" bestFit="1" customWidth="1"/>
    <col min="2" max="2" width="0.875" style="22" customWidth="1"/>
    <col min="3" max="3" width="15.7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24.5" style="22" customWidth="1"/>
    <col min="10" max="10" width="0.875" style="22" customWidth="1"/>
    <col min="11" max="11" width="16.625" style="22" customWidth="1"/>
    <col min="12" max="12" width="0.875" style="22" customWidth="1"/>
    <col min="13" max="13" width="20.125" style="22" customWidth="1"/>
    <col min="14" max="14" width="0.875" style="22" customWidth="1"/>
    <col min="15" max="15" width="20.125" style="22" customWidth="1"/>
    <col min="16" max="16" width="0.875" style="22" customWidth="1"/>
    <col min="17" max="17" width="24.5" style="22" customWidth="1"/>
    <col min="18" max="18" width="0.875" style="22" customWidth="1"/>
    <col min="19" max="19" width="15.875" style="22" bestFit="1" customWidth="1"/>
    <col min="20" max="20" width="17" style="22" bestFit="1" customWidth="1"/>
    <col min="21" max="16384" width="9" style="22"/>
  </cols>
  <sheetData>
    <row r="2" spans="1:21" ht="24" x14ac:dyDescent="0.2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</row>
    <row r="3" spans="1:21" ht="24" x14ac:dyDescent="0.2">
      <c r="A3" s="64" t="s">
        <v>27</v>
      </c>
      <c r="B3" s="64" t="s">
        <v>27</v>
      </c>
      <c r="C3" s="64" t="s">
        <v>27</v>
      </c>
      <c r="D3" s="64" t="s">
        <v>27</v>
      </c>
      <c r="E3" s="64" t="s">
        <v>27</v>
      </c>
      <c r="F3" s="64" t="s">
        <v>27</v>
      </c>
      <c r="G3" s="64" t="s">
        <v>27</v>
      </c>
      <c r="H3" s="64" t="s">
        <v>27</v>
      </c>
      <c r="I3" s="64" t="s">
        <v>27</v>
      </c>
      <c r="J3" s="64" t="s">
        <v>27</v>
      </c>
      <c r="K3" s="64" t="s">
        <v>27</v>
      </c>
      <c r="L3" s="64" t="s">
        <v>27</v>
      </c>
      <c r="M3" s="64" t="s">
        <v>27</v>
      </c>
      <c r="N3" s="64" t="s">
        <v>27</v>
      </c>
      <c r="O3" s="64" t="s">
        <v>27</v>
      </c>
      <c r="P3" s="64" t="s">
        <v>27</v>
      </c>
      <c r="Q3" s="64" t="s">
        <v>27</v>
      </c>
    </row>
    <row r="4" spans="1:21" ht="24" x14ac:dyDescent="0.2">
      <c r="A4" s="64" t="str">
        <f>+سهام!A4</f>
        <v>برای ماه منتهی به 1404/03/31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</row>
    <row r="6" spans="1:21" ht="24.75" thickBot="1" x14ac:dyDescent="0.25">
      <c r="A6" s="65" t="s">
        <v>3</v>
      </c>
      <c r="C6" s="66" t="s">
        <v>29</v>
      </c>
      <c r="D6" s="66" t="s">
        <v>29</v>
      </c>
      <c r="E6" s="66" t="s">
        <v>29</v>
      </c>
      <c r="F6" s="66" t="s">
        <v>29</v>
      </c>
      <c r="G6" s="66" t="s">
        <v>29</v>
      </c>
      <c r="H6" s="66" t="s">
        <v>29</v>
      </c>
      <c r="I6" s="66" t="s">
        <v>29</v>
      </c>
      <c r="K6" s="66" t="s">
        <v>30</v>
      </c>
      <c r="L6" s="66" t="s">
        <v>30</v>
      </c>
      <c r="M6" s="66" t="s">
        <v>30</v>
      </c>
      <c r="N6" s="66" t="s">
        <v>30</v>
      </c>
      <c r="O6" s="66" t="s">
        <v>30</v>
      </c>
      <c r="P6" s="66" t="s">
        <v>30</v>
      </c>
      <c r="Q6" s="66" t="s">
        <v>30</v>
      </c>
    </row>
    <row r="7" spans="1:21" ht="24.75" thickBot="1" x14ac:dyDescent="0.25">
      <c r="A7" s="66" t="s">
        <v>3</v>
      </c>
      <c r="C7" s="50" t="s">
        <v>7</v>
      </c>
      <c r="E7" s="50" t="s">
        <v>41</v>
      </c>
      <c r="G7" s="50" t="s">
        <v>42</v>
      </c>
      <c r="I7" s="50" t="s">
        <v>44</v>
      </c>
      <c r="K7" s="50" t="s">
        <v>7</v>
      </c>
      <c r="M7" s="50" t="s">
        <v>41</v>
      </c>
      <c r="O7" s="50" t="s">
        <v>42</v>
      </c>
      <c r="Q7" s="50" t="s">
        <v>44</v>
      </c>
    </row>
    <row r="8" spans="1:21" ht="24" x14ac:dyDescent="0.2">
      <c r="A8" s="23" t="s">
        <v>87</v>
      </c>
      <c r="C8" s="24">
        <v>12619416</v>
      </c>
      <c r="D8" s="24"/>
      <c r="E8" s="24">
        <v>30129216728</v>
      </c>
      <c r="F8" s="24"/>
      <c r="G8" s="24">
        <v>31867812405</v>
      </c>
      <c r="H8" s="24"/>
      <c r="I8" s="24">
        <v>-1738595677</v>
      </c>
      <c r="J8" s="24"/>
      <c r="K8" s="24">
        <v>25556642</v>
      </c>
      <c r="L8" s="24"/>
      <c r="M8" s="24">
        <v>61533294495</v>
      </c>
      <c r="N8" s="24"/>
      <c r="O8" s="24">
        <v>64554239476</v>
      </c>
      <c r="P8" s="24"/>
      <c r="Q8" s="24">
        <f>+M8-O8</f>
        <v>-3020944981</v>
      </c>
      <c r="S8" s="24"/>
      <c r="T8" s="24"/>
      <c r="U8" s="24"/>
    </row>
    <row r="9" spans="1:21" ht="24" x14ac:dyDescent="0.2">
      <c r="A9" s="23" t="s">
        <v>59</v>
      </c>
      <c r="C9" s="24">
        <v>2534238</v>
      </c>
      <c r="D9" s="24"/>
      <c r="E9" s="24">
        <v>8478991087</v>
      </c>
      <c r="F9" s="24"/>
      <c r="G9" s="24">
        <v>9179646703</v>
      </c>
      <c r="H9" s="24"/>
      <c r="I9" s="24">
        <v>-700655616</v>
      </c>
      <c r="J9" s="24"/>
      <c r="K9" s="24">
        <v>2936010</v>
      </c>
      <c r="L9" s="24"/>
      <c r="M9" s="24">
        <v>11761352824</v>
      </c>
      <c r="N9" s="24"/>
      <c r="O9" s="24">
        <v>13002874515</v>
      </c>
      <c r="P9" s="24"/>
      <c r="Q9" s="24">
        <f t="shared" ref="Q9:Q57" si="0">+M9-O9</f>
        <v>-1241521691</v>
      </c>
      <c r="S9" s="24"/>
      <c r="T9" s="24"/>
      <c r="U9" s="24"/>
    </row>
    <row r="10" spans="1:21" ht="24" x14ac:dyDescent="0.2">
      <c r="A10" s="23" t="s">
        <v>103</v>
      </c>
      <c r="C10" s="24">
        <v>311419121</v>
      </c>
      <c r="D10" s="24"/>
      <c r="E10" s="24">
        <v>177554850064</v>
      </c>
      <c r="F10" s="24"/>
      <c r="G10" s="24">
        <v>146491401690</v>
      </c>
      <c r="H10" s="24"/>
      <c r="I10" s="24">
        <v>31063448374</v>
      </c>
      <c r="J10" s="24"/>
      <c r="K10" s="24">
        <v>516301096</v>
      </c>
      <c r="L10" s="24"/>
      <c r="M10" s="24">
        <v>650926981971</v>
      </c>
      <c r="N10" s="24"/>
      <c r="O10" s="24">
        <v>577522541246</v>
      </c>
      <c r="P10" s="24"/>
      <c r="Q10" s="24">
        <f t="shared" si="0"/>
        <v>73404440725</v>
      </c>
      <c r="S10" s="24"/>
      <c r="T10" s="24"/>
      <c r="U10" s="24"/>
    </row>
    <row r="11" spans="1:21" ht="24" x14ac:dyDescent="0.2">
      <c r="A11" s="23" t="s">
        <v>94</v>
      </c>
      <c r="C11" s="24">
        <v>0</v>
      </c>
      <c r="D11" s="24"/>
      <c r="E11" s="24">
        <v>0</v>
      </c>
      <c r="F11" s="24"/>
      <c r="G11" s="24">
        <v>0</v>
      </c>
      <c r="H11" s="24"/>
      <c r="I11" s="24">
        <v>0</v>
      </c>
      <c r="J11" s="24"/>
      <c r="K11" s="24">
        <v>21778603</v>
      </c>
      <c r="L11" s="24"/>
      <c r="M11" s="24">
        <v>84182628894</v>
      </c>
      <c r="N11" s="24"/>
      <c r="O11" s="24">
        <v>60170715198</v>
      </c>
      <c r="P11" s="24"/>
      <c r="Q11" s="24">
        <f t="shared" si="0"/>
        <v>24011913696</v>
      </c>
      <c r="S11" s="24"/>
      <c r="T11" s="24"/>
      <c r="U11" s="24"/>
    </row>
    <row r="12" spans="1:21" ht="24" x14ac:dyDescent="0.2">
      <c r="A12" s="23" t="s">
        <v>62</v>
      </c>
      <c r="C12" s="24">
        <v>0</v>
      </c>
      <c r="D12" s="24"/>
      <c r="E12" s="24">
        <v>0</v>
      </c>
      <c r="F12" s="24"/>
      <c r="G12" s="24">
        <v>0</v>
      </c>
      <c r="H12" s="24"/>
      <c r="I12" s="24">
        <v>0</v>
      </c>
      <c r="J12" s="24"/>
      <c r="K12" s="24">
        <v>972488</v>
      </c>
      <c r="L12" s="24"/>
      <c r="M12" s="24">
        <v>3866732043</v>
      </c>
      <c r="N12" s="24"/>
      <c r="O12" s="24">
        <v>5462568617</v>
      </c>
      <c r="P12" s="24"/>
      <c r="Q12" s="24">
        <f t="shared" si="0"/>
        <v>-1595836574</v>
      </c>
      <c r="S12" s="24"/>
      <c r="T12" s="24"/>
      <c r="U12" s="24"/>
    </row>
    <row r="13" spans="1:21" s="27" customFormat="1" ht="24" x14ac:dyDescent="0.2">
      <c r="A13" s="26" t="s">
        <v>76</v>
      </c>
      <c r="C13" s="24">
        <v>5400572</v>
      </c>
      <c r="D13" s="24"/>
      <c r="E13" s="24">
        <v>70917074267</v>
      </c>
      <c r="F13" s="24"/>
      <c r="G13" s="24">
        <v>41525730883</v>
      </c>
      <c r="H13" s="24"/>
      <c r="I13" s="24">
        <v>29391343384</v>
      </c>
      <c r="J13" s="28"/>
      <c r="K13" s="24">
        <v>10938984</v>
      </c>
      <c r="L13" s="24"/>
      <c r="M13" s="24">
        <v>137754424745</v>
      </c>
      <c r="N13" s="24"/>
      <c r="O13" s="24">
        <v>84099427615</v>
      </c>
      <c r="P13" s="24"/>
      <c r="Q13" s="24">
        <f t="shared" si="0"/>
        <v>53654997130</v>
      </c>
      <c r="S13" s="24"/>
      <c r="T13" s="24"/>
      <c r="U13" s="24"/>
    </row>
    <row r="14" spans="1:21" ht="24" x14ac:dyDescent="0.2">
      <c r="A14" s="23" t="s">
        <v>82</v>
      </c>
      <c r="C14" s="24">
        <v>0</v>
      </c>
      <c r="D14" s="24"/>
      <c r="E14" s="24">
        <v>0</v>
      </c>
      <c r="F14" s="24"/>
      <c r="G14" s="24">
        <v>0</v>
      </c>
      <c r="H14" s="24"/>
      <c r="I14" s="24">
        <v>0</v>
      </c>
      <c r="J14" s="24"/>
      <c r="K14" s="24">
        <v>900000</v>
      </c>
      <c r="L14" s="24"/>
      <c r="M14" s="24">
        <v>3783671848</v>
      </c>
      <c r="N14" s="24"/>
      <c r="O14" s="24">
        <v>2973597577</v>
      </c>
      <c r="P14" s="24"/>
      <c r="Q14" s="24">
        <f t="shared" si="0"/>
        <v>810074271</v>
      </c>
      <c r="S14" s="24"/>
      <c r="T14" s="24"/>
      <c r="U14" s="24"/>
    </row>
    <row r="15" spans="1:21" ht="24" x14ac:dyDescent="0.2">
      <c r="A15" s="23" t="s">
        <v>57</v>
      </c>
      <c r="C15" s="24">
        <v>23605007</v>
      </c>
      <c r="D15" s="24"/>
      <c r="E15" s="24">
        <v>24851247390</v>
      </c>
      <c r="F15" s="24"/>
      <c r="G15" s="24">
        <v>22713482760</v>
      </c>
      <c r="H15" s="24"/>
      <c r="I15" s="24">
        <v>2137764630</v>
      </c>
      <c r="J15" s="24"/>
      <c r="K15" s="24">
        <v>135054587</v>
      </c>
      <c r="L15" s="24"/>
      <c r="M15" s="24">
        <v>131775695350</v>
      </c>
      <c r="N15" s="24"/>
      <c r="O15" s="24">
        <v>129956958884</v>
      </c>
      <c r="P15" s="24"/>
      <c r="Q15" s="24">
        <f t="shared" si="0"/>
        <v>1818736466</v>
      </c>
      <c r="S15" s="24"/>
      <c r="T15" s="24"/>
      <c r="U15" s="24"/>
    </row>
    <row r="16" spans="1:21" ht="24" x14ac:dyDescent="0.2">
      <c r="A16" s="23" t="s">
        <v>110</v>
      </c>
      <c r="C16" s="24">
        <v>0</v>
      </c>
      <c r="D16" s="24"/>
      <c r="E16" s="24">
        <v>0</v>
      </c>
      <c r="F16" s="24"/>
      <c r="G16" s="24">
        <v>0</v>
      </c>
      <c r="H16" s="24"/>
      <c r="I16" s="24">
        <v>0</v>
      </c>
      <c r="J16" s="24"/>
      <c r="K16" s="24">
        <v>1453000</v>
      </c>
      <c r="L16" s="24"/>
      <c r="M16" s="24">
        <v>9937160032</v>
      </c>
      <c r="N16" s="24"/>
      <c r="O16" s="24">
        <v>9404721728</v>
      </c>
      <c r="P16" s="24"/>
      <c r="Q16" s="24">
        <f t="shared" si="0"/>
        <v>532438304</v>
      </c>
      <c r="S16" s="24"/>
      <c r="T16" s="24"/>
      <c r="U16" s="24"/>
    </row>
    <row r="17" spans="1:21" ht="24" x14ac:dyDescent="0.2">
      <c r="A17" s="23" t="s">
        <v>67</v>
      </c>
      <c r="C17" s="24">
        <v>0</v>
      </c>
      <c r="D17" s="24"/>
      <c r="E17" s="24">
        <v>0</v>
      </c>
      <c r="F17" s="24"/>
      <c r="G17" s="24">
        <v>0</v>
      </c>
      <c r="H17" s="24"/>
      <c r="I17" s="24">
        <v>0</v>
      </c>
      <c r="J17" s="24"/>
      <c r="K17" s="24">
        <v>2402296</v>
      </c>
      <c r="L17" s="24"/>
      <c r="M17" s="24">
        <v>8914293660</v>
      </c>
      <c r="N17" s="24"/>
      <c r="O17" s="24">
        <v>9116761623</v>
      </c>
      <c r="P17" s="24"/>
      <c r="Q17" s="24">
        <f t="shared" si="0"/>
        <v>-202467963</v>
      </c>
      <c r="S17" s="24"/>
      <c r="T17" s="24"/>
      <c r="U17" s="24"/>
    </row>
    <row r="18" spans="1:21" ht="24" x14ac:dyDescent="0.2">
      <c r="A18" s="23" t="s">
        <v>66</v>
      </c>
      <c r="C18" s="24">
        <v>0</v>
      </c>
      <c r="D18" s="24"/>
      <c r="E18" s="24">
        <v>0</v>
      </c>
      <c r="F18" s="24"/>
      <c r="G18" s="24">
        <v>0</v>
      </c>
      <c r="H18" s="24"/>
      <c r="I18" s="24">
        <v>0</v>
      </c>
      <c r="J18" s="24"/>
      <c r="K18" s="24">
        <v>220165</v>
      </c>
      <c r="L18" s="24"/>
      <c r="M18" s="24">
        <v>3135408420</v>
      </c>
      <c r="N18" s="24"/>
      <c r="O18" s="24">
        <v>3140569496</v>
      </c>
      <c r="P18" s="24"/>
      <c r="Q18" s="24">
        <f t="shared" si="0"/>
        <v>-5161076</v>
      </c>
      <c r="S18" s="24"/>
      <c r="T18" s="24"/>
      <c r="U18" s="24"/>
    </row>
    <row r="19" spans="1:21" ht="24" x14ac:dyDescent="0.2">
      <c r="A19" s="23" t="s">
        <v>63</v>
      </c>
      <c r="C19" s="24">
        <v>0</v>
      </c>
      <c r="D19" s="24"/>
      <c r="E19" s="24">
        <v>0</v>
      </c>
      <c r="F19" s="24"/>
      <c r="G19" s="24">
        <v>0</v>
      </c>
      <c r="H19" s="24"/>
      <c r="I19" s="24">
        <v>0</v>
      </c>
      <c r="J19" s="24"/>
      <c r="K19" s="24">
        <v>6341673</v>
      </c>
      <c r="L19" s="24"/>
      <c r="M19" s="24">
        <v>9154414099</v>
      </c>
      <c r="N19" s="24"/>
      <c r="O19" s="24">
        <v>12343783725</v>
      </c>
      <c r="P19" s="24"/>
      <c r="Q19" s="24">
        <f t="shared" si="0"/>
        <v>-3189369626</v>
      </c>
      <c r="S19" s="24"/>
      <c r="T19" s="24"/>
      <c r="U19" s="24"/>
    </row>
    <row r="20" spans="1:21" ht="24" x14ac:dyDescent="0.2">
      <c r="A20" s="23" t="s">
        <v>71</v>
      </c>
      <c r="C20" s="24">
        <v>6711855</v>
      </c>
      <c r="D20" s="24"/>
      <c r="E20" s="24">
        <v>14933538300</v>
      </c>
      <c r="F20" s="24"/>
      <c r="G20" s="24">
        <v>13721348718</v>
      </c>
      <c r="H20" s="24"/>
      <c r="I20" s="24">
        <v>1212189582</v>
      </c>
      <c r="J20" s="24"/>
      <c r="K20" s="24">
        <v>108050603</v>
      </c>
      <c r="L20" s="24"/>
      <c r="M20" s="24">
        <v>223573119074</v>
      </c>
      <c r="N20" s="24"/>
      <c r="O20" s="24">
        <v>195750907600</v>
      </c>
      <c r="P20" s="24"/>
      <c r="Q20" s="24">
        <f t="shared" si="0"/>
        <v>27822211474</v>
      </c>
      <c r="S20" s="24"/>
      <c r="T20" s="24"/>
      <c r="U20" s="24"/>
    </row>
    <row r="21" spans="1:21" ht="24" x14ac:dyDescent="0.2">
      <c r="A21" s="23" t="s">
        <v>95</v>
      </c>
      <c r="C21" s="24">
        <v>0</v>
      </c>
      <c r="D21" s="24"/>
      <c r="E21" s="24">
        <v>0</v>
      </c>
      <c r="F21" s="24"/>
      <c r="G21" s="24">
        <v>0</v>
      </c>
      <c r="H21" s="24"/>
      <c r="I21" s="24">
        <v>0</v>
      </c>
      <c r="J21" s="24"/>
      <c r="K21" s="24">
        <v>3250000</v>
      </c>
      <c r="L21" s="24"/>
      <c r="M21" s="24">
        <v>4495347858</v>
      </c>
      <c r="N21" s="24"/>
      <c r="O21" s="24">
        <v>3887276440</v>
      </c>
      <c r="P21" s="24"/>
      <c r="Q21" s="24">
        <f t="shared" si="0"/>
        <v>608071418</v>
      </c>
      <c r="S21" s="24"/>
      <c r="T21" s="24"/>
      <c r="U21" s="24"/>
    </row>
    <row r="22" spans="1:21" ht="24" x14ac:dyDescent="0.2">
      <c r="A22" s="23" t="s">
        <v>80</v>
      </c>
      <c r="C22" s="24">
        <v>0</v>
      </c>
      <c r="D22" s="24"/>
      <c r="E22" s="24">
        <v>0</v>
      </c>
      <c r="F22" s="24"/>
      <c r="G22" s="24">
        <v>0</v>
      </c>
      <c r="H22" s="24"/>
      <c r="I22" s="24">
        <v>0</v>
      </c>
      <c r="J22" s="24"/>
      <c r="K22" s="24">
        <v>285750</v>
      </c>
      <c r="L22" s="24"/>
      <c r="M22" s="24">
        <v>15608535966</v>
      </c>
      <c r="N22" s="24"/>
      <c r="O22" s="24">
        <v>12155688098</v>
      </c>
      <c r="P22" s="24"/>
      <c r="Q22" s="24">
        <f t="shared" si="0"/>
        <v>3452847868</v>
      </c>
      <c r="S22" s="24"/>
      <c r="T22" s="24"/>
      <c r="U22" s="24"/>
    </row>
    <row r="23" spans="1:21" ht="24" x14ac:dyDescent="0.2">
      <c r="A23" s="23" t="s">
        <v>96</v>
      </c>
      <c r="C23" s="24">
        <v>8062531</v>
      </c>
      <c r="D23" s="24"/>
      <c r="E23" s="24">
        <v>49204015892</v>
      </c>
      <c r="F23" s="24"/>
      <c r="G23" s="24">
        <v>35788047717</v>
      </c>
      <c r="H23" s="24"/>
      <c r="I23" s="24">
        <v>13415968175</v>
      </c>
      <c r="J23" s="24"/>
      <c r="K23" s="24">
        <v>51133026</v>
      </c>
      <c r="L23" s="24"/>
      <c r="M23" s="24">
        <v>325808034681</v>
      </c>
      <c r="N23" s="24"/>
      <c r="O23" s="24">
        <v>236355577543</v>
      </c>
      <c r="P23" s="24"/>
      <c r="Q23" s="24">
        <f t="shared" si="0"/>
        <v>89452457138</v>
      </c>
      <c r="S23" s="24"/>
      <c r="T23" s="24"/>
      <c r="U23" s="24"/>
    </row>
    <row r="24" spans="1:21" ht="24" x14ac:dyDescent="0.2">
      <c r="A24" s="23" t="s">
        <v>117</v>
      </c>
      <c r="C24" s="24">
        <v>0</v>
      </c>
      <c r="D24" s="24"/>
      <c r="E24" s="24">
        <v>0</v>
      </c>
      <c r="F24" s="24"/>
      <c r="G24" s="24">
        <v>0</v>
      </c>
      <c r="H24" s="24"/>
      <c r="I24" s="24">
        <v>0</v>
      </c>
      <c r="J24" s="24"/>
      <c r="K24" s="24">
        <v>5234713</v>
      </c>
      <c r="L24" s="24"/>
      <c r="M24" s="24">
        <v>21700544861</v>
      </c>
      <c r="N24" s="24"/>
      <c r="O24" s="24">
        <v>17883213466</v>
      </c>
      <c r="P24" s="24"/>
      <c r="Q24" s="24">
        <f t="shared" si="0"/>
        <v>3817331395</v>
      </c>
      <c r="S24" s="24"/>
      <c r="T24" s="24"/>
      <c r="U24" s="24"/>
    </row>
    <row r="25" spans="1:21" ht="24" x14ac:dyDescent="0.2">
      <c r="A25" s="23" t="s">
        <v>107</v>
      </c>
      <c r="C25" s="24">
        <v>881833</v>
      </c>
      <c r="D25" s="24"/>
      <c r="E25" s="24">
        <v>4970243174</v>
      </c>
      <c r="F25" s="24"/>
      <c r="G25" s="24">
        <v>5084143783</v>
      </c>
      <c r="H25" s="24"/>
      <c r="I25" s="24">
        <v>-113900609</v>
      </c>
      <c r="J25" s="24"/>
      <c r="K25" s="24">
        <v>881833</v>
      </c>
      <c r="L25" s="24"/>
      <c r="M25" s="24">
        <v>4970243174</v>
      </c>
      <c r="N25" s="24"/>
      <c r="O25" s="24">
        <v>5084143783</v>
      </c>
      <c r="P25" s="24"/>
      <c r="Q25" s="24">
        <f t="shared" si="0"/>
        <v>-113900609</v>
      </c>
      <c r="S25" s="24"/>
      <c r="T25" s="24"/>
      <c r="U25" s="24"/>
    </row>
    <row r="26" spans="1:21" ht="24" x14ac:dyDescent="0.2">
      <c r="A26" s="23" t="s">
        <v>86</v>
      </c>
      <c r="C26" s="24">
        <v>11637563</v>
      </c>
      <c r="D26" s="24"/>
      <c r="E26" s="24">
        <v>15076996135</v>
      </c>
      <c r="F26" s="24"/>
      <c r="G26" s="24">
        <v>17878002749</v>
      </c>
      <c r="H26" s="24"/>
      <c r="I26" s="24">
        <v>-2801006614</v>
      </c>
      <c r="J26" s="24"/>
      <c r="K26" s="24">
        <v>25849734</v>
      </c>
      <c r="L26" s="24"/>
      <c r="M26" s="24">
        <v>33868207094</v>
      </c>
      <c r="N26" s="24"/>
      <c r="O26" s="24">
        <v>39728767266</v>
      </c>
      <c r="P26" s="24"/>
      <c r="Q26" s="24">
        <f t="shared" si="0"/>
        <v>-5860560172</v>
      </c>
      <c r="S26" s="24"/>
      <c r="T26" s="24"/>
      <c r="U26" s="24"/>
    </row>
    <row r="27" spans="1:21" ht="24" x14ac:dyDescent="0.2">
      <c r="A27" s="23" t="s">
        <v>84</v>
      </c>
      <c r="C27" s="24">
        <v>0</v>
      </c>
      <c r="D27" s="24"/>
      <c r="E27" s="24">
        <v>0</v>
      </c>
      <c r="F27" s="24"/>
      <c r="G27" s="24">
        <v>0</v>
      </c>
      <c r="H27" s="24"/>
      <c r="I27" s="24">
        <v>0</v>
      </c>
      <c r="J27" s="24"/>
      <c r="K27" s="24">
        <v>3403786</v>
      </c>
      <c r="L27" s="24"/>
      <c r="M27" s="24">
        <v>18606754950</v>
      </c>
      <c r="N27" s="24"/>
      <c r="O27" s="24">
        <v>19940751811</v>
      </c>
      <c r="P27" s="24"/>
      <c r="Q27" s="24">
        <f t="shared" si="0"/>
        <v>-1333996861</v>
      </c>
      <c r="S27" s="24"/>
      <c r="T27" s="24"/>
      <c r="U27" s="24"/>
    </row>
    <row r="28" spans="1:21" ht="24" x14ac:dyDescent="0.2">
      <c r="A28" s="23" t="s">
        <v>61</v>
      </c>
      <c r="C28" s="24">
        <v>0</v>
      </c>
      <c r="D28" s="24"/>
      <c r="E28" s="24">
        <v>0</v>
      </c>
      <c r="F28" s="24"/>
      <c r="G28" s="24">
        <v>0</v>
      </c>
      <c r="H28" s="24"/>
      <c r="I28" s="24">
        <v>0</v>
      </c>
      <c r="J28" s="24"/>
      <c r="K28" s="24">
        <v>3367149</v>
      </c>
      <c r="L28" s="24"/>
      <c r="M28" s="24">
        <v>49122654337</v>
      </c>
      <c r="N28" s="24"/>
      <c r="O28" s="24">
        <v>55905638727</v>
      </c>
      <c r="P28" s="24"/>
      <c r="Q28" s="24">
        <f t="shared" si="0"/>
        <v>-6782984390</v>
      </c>
      <c r="S28" s="24"/>
      <c r="T28" s="24"/>
      <c r="U28" s="24"/>
    </row>
    <row r="29" spans="1:21" ht="24" x14ac:dyDescent="0.2">
      <c r="A29" s="23" t="s">
        <v>100</v>
      </c>
      <c r="C29" s="24">
        <v>0</v>
      </c>
      <c r="D29" s="24"/>
      <c r="E29" s="24">
        <v>0</v>
      </c>
      <c r="F29" s="24"/>
      <c r="G29" s="24">
        <v>0</v>
      </c>
      <c r="H29" s="24"/>
      <c r="I29" s="24">
        <v>0</v>
      </c>
      <c r="J29" s="24"/>
      <c r="K29" s="24">
        <v>1782169</v>
      </c>
      <c r="L29" s="24"/>
      <c r="M29" s="24">
        <v>31250408420</v>
      </c>
      <c r="N29" s="24"/>
      <c r="O29" s="24">
        <v>24320241041</v>
      </c>
      <c r="P29" s="24"/>
      <c r="Q29" s="24">
        <f t="shared" si="0"/>
        <v>6930167379</v>
      </c>
      <c r="S29" s="24"/>
      <c r="T29" s="24"/>
      <c r="U29" s="24"/>
    </row>
    <row r="30" spans="1:21" ht="24" x14ac:dyDescent="0.2">
      <c r="A30" s="23" t="s">
        <v>90</v>
      </c>
      <c r="C30" s="24">
        <v>1191250</v>
      </c>
      <c r="D30" s="24"/>
      <c r="E30" s="24">
        <v>6809204187</v>
      </c>
      <c r="F30" s="24"/>
      <c r="G30" s="24">
        <v>3617082641</v>
      </c>
      <c r="H30" s="24"/>
      <c r="I30" s="24">
        <v>3192121546</v>
      </c>
      <c r="J30" s="24"/>
      <c r="K30" s="24">
        <v>2000000</v>
      </c>
      <c r="L30" s="24"/>
      <c r="M30" s="24">
        <v>10266137355</v>
      </c>
      <c r="N30" s="24"/>
      <c r="O30" s="24">
        <v>6072751553</v>
      </c>
      <c r="P30" s="24"/>
      <c r="Q30" s="24">
        <f t="shared" si="0"/>
        <v>4193385802</v>
      </c>
      <c r="S30" s="24"/>
      <c r="T30" s="24"/>
      <c r="U30" s="24"/>
    </row>
    <row r="31" spans="1:21" ht="24" x14ac:dyDescent="0.2">
      <c r="A31" s="23" t="s">
        <v>72</v>
      </c>
      <c r="C31" s="24">
        <v>6465839</v>
      </c>
      <c r="D31" s="24"/>
      <c r="E31" s="24">
        <v>9840299377</v>
      </c>
      <c r="F31" s="24"/>
      <c r="G31" s="24">
        <v>11137041332</v>
      </c>
      <c r="H31" s="24"/>
      <c r="I31" s="24">
        <v>-1296741955</v>
      </c>
      <c r="J31" s="24"/>
      <c r="K31" s="24">
        <v>47546082</v>
      </c>
      <c r="L31" s="24"/>
      <c r="M31" s="24">
        <v>77273235363</v>
      </c>
      <c r="N31" s="24"/>
      <c r="O31" s="24">
        <v>85773321320</v>
      </c>
      <c r="P31" s="24"/>
      <c r="Q31" s="24">
        <f t="shared" si="0"/>
        <v>-8500085957</v>
      </c>
      <c r="S31" s="24"/>
      <c r="T31" s="24"/>
      <c r="U31" s="24"/>
    </row>
    <row r="32" spans="1:21" ht="24" x14ac:dyDescent="0.2">
      <c r="A32" s="23" t="s">
        <v>93</v>
      </c>
      <c r="C32" s="24">
        <v>3571428</v>
      </c>
      <c r="D32" s="24"/>
      <c r="E32" s="24">
        <v>4970249268</v>
      </c>
      <c r="F32" s="24"/>
      <c r="G32" s="24">
        <v>5132585679</v>
      </c>
      <c r="H32" s="24"/>
      <c r="I32" s="24">
        <v>-162336411</v>
      </c>
      <c r="J32" s="24"/>
      <c r="K32" s="24">
        <v>7573634</v>
      </c>
      <c r="L32" s="24"/>
      <c r="M32" s="24">
        <v>10525025773</v>
      </c>
      <c r="N32" s="24"/>
      <c r="O32" s="24">
        <v>10884252853</v>
      </c>
      <c r="P32" s="24"/>
      <c r="Q32" s="24">
        <f t="shared" si="0"/>
        <v>-359227080</v>
      </c>
      <c r="S32" s="24"/>
      <c r="T32" s="24"/>
      <c r="U32" s="24"/>
    </row>
    <row r="33" spans="1:21" ht="24" x14ac:dyDescent="0.2">
      <c r="A33" s="23" t="s">
        <v>109</v>
      </c>
      <c r="C33" s="24">
        <v>3953664</v>
      </c>
      <c r="D33" s="24"/>
      <c r="E33" s="24">
        <v>14680084766</v>
      </c>
      <c r="F33" s="24"/>
      <c r="G33" s="24">
        <v>15945109535</v>
      </c>
      <c r="H33" s="24"/>
      <c r="I33" s="24">
        <v>-1265024769</v>
      </c>
      <c r="J33" s="24"/>
      <c r="K33" s="24">
        <v>14741212</v>
      </c>
      <c r="L33" s="24"/>
      <c r="M33" s="24">
        <v>57541980997</v>
      </c>
      <c r="N33" s="24"/>
      <c r="O33" s="24">
        <v>59451243334</v>
      </c>
      <c r="P33" s="24"/>
      <c r="Q33" s="24">
        <f t="shared" si="0"/>
        <v>-1909262337</v>
      </c>
      <c r="S33" s="24"/>
      <c r="T33" s="24"/>
      <c r="U33" s="24"/>
    </row>
    <row r="34" spans="1:21" ht="24" x14ac:dyDescent="0.2">
      <c r="A34" s="23" t="s">
        <v>83</v>
      </c>
      <c r="C34" s="24">
        <v>1455311</v>
      </c>
      <c r="D34" s="24"/>
      <c r="E34" s="24">
        <v>7573983721</v>
      </c>
      <c r="F34" s="24"/>
      <c r="G34" s="24">
        <v>3934364171</v>
      </c>
      <c r="H34" s="24"/>
      <c r="I34" s="24">
        <v>3639619550</v>
      </c>
      <c r="J34" s="24"/>
      <c r="K34" s="24">
        <v>2955311</v>
      </c>
      <c r="L34" s="24"/>
      <c r="M34" s="24">
        <v>12929925162</v>
      </c>
      <c r="N34" s="24"/>
      <c r="O34" s="24">
        <v>7989542934</v>
      </c>
      <c r="P34" s="24"/>
      <c r="Q34" s="24">
        <f t="shared" si="0"/>
        <v>4940382228</v>
      </c>
      <c r="S34" s="24"/>
      <c r="T34" s="24"/>
      <c r="U34" s="24"/>
    </row>
    <row r="35" spans="1:21" ht="24" x14ac:dyDescent="0.2">
      <c r="A35" s="23" t="s">
        <v>58</v>
      </c>
      <c r="C35" s="24">
        <v>111311189</v>
      </c>
      <c r="D35" s="24"/>
      <c r="E35" s="24">
        <v>190224385971</v>
      </c>
      <c r="F35" s="24"/>
      <c r="G35" s="24">
        <v>177564659101</v>
      </c>
      <c r="H35" s="24"/>
      <c r="I35" s="24">
        <v>12659726870</v>
      </c>
      <c r="J35" s="24"/>
      <c r="K35" s="24">
        <v>223096420</v>
      </c>
      <c r="L35" s="24"/>
      <c r="M35" s="24">
        <v>369233651398</v>
      </c>
      <c r="N35" s="24"/>
      <c r="O35" s="24">
        <v>355690194245</v>
      </c>
      <c r="P35" s="24"/>
      <c r="Q35" s="24">
        <f t="shared" si="0"/>
        <v>13543457153</v>
      </c>
      <c r="S35" s="24"/>
      <c r="T35" s="24"/>
      <c r="U35" s="24"/>
    </row>
    <row r="36" spans="1:21" ht="24" x14ac:dyDescent="0.2">
      <c r="A36" s="23" t="s">
        <v>81</v>
      </c>
      <c r="C36" s="24">
        <v>0</v>
      </c>
      <c r="D36" s="24"/>
      <c r="E36" s="24">
        <v>0</v>
      </c>
      <c r="F36" s="24"/>
      <c r="G36" s="24">
        <v>0</v>
      </c>
      <c r="H36" s="24"/>
      <c r="I36" s="24">
        <v>0</v>
      </c>
      <c r="J36" s="24"/>
      <c r="K36" s="24">
        <v>245000</v>
      </c>
      <c r="L36" s="24"/>
      <c r="M36" s="24">
        <v>2342876472</v>
      </c>
      <c r="N36" s="24"/>
      <c r="O36" s="24">
        <v>1888458163</v>
      </c>
      <c r="P36" s="24"/>
      <c r="Q36" s="24">
        <f t="shared" si="0"/>
        <v>454418309</v>
      </c>
      <c r="S36" s="24"/>
      <c r="T36" s="24"/>
      <c r="U36" s="24"/>
    </row>
    <row r="37" spans="1:21" ht="24" x14ac:dyDescent="0.2">
      <c r="A37" s="23" t="s">
        <v>105</v>
      </c>
      <c r="C37" s="24">
        <v>1308984</v>
      </c>
      <c r="D37" s="24"/>
      <c r="E37" s="24">
        <v>9940487314</v>
      </c>
      <c r="F37" s="24"/>
      <c r="G37" s="24">
        <v>9617897042</v>
      </c>
      <c r="H37" s="24"/>
      <c r="I37" s="24">
        <v>322590272</v>
      </c>
      <c r="J37" s="24"/>
      <c r="K37" s="24">
        <v>1308984</v>
      </c>
      <c r="L37" s="24"/>
      <c r="M37" s="24">
        <v>9940487314</v>
      </c>
      <c r="N37" s="24"/>
      <c r="O37" s="24">
        <v>9617897042</v>
      </c>
      <c r="P37" s="24"/>
      <c r="Q37" s="24">
        <f t="shared" si="0"/>
        <v>322590272</v>
      </c>
      <c r="S37" s="24"/>
      <c r="T37" s="24"/>
      <c r="U37" s="24"/>
    </row>
    <row r="38" spans="1:21" ht="24" x14ac:dyDescent="0.2">
      <c r="A38" s="23" t="s">
        <v>79</v>
      </c>
      <c r="C38" s="24">
        <v>0</v>
      </c>
      <c r="D38" s="24"/>
      <c r="E38" s="24">
        <v>0</v>
      </c>
      <c r="F38" s="24"/>
      <c r="G38" s="24">
        <v>0</v>
      </c>
      <c r="H38" s="24"/>
      <c r="I38" s="24">
        <v>0</v>
      </c>
      <c r="J38" s="24"/>
      <c r="K38" s="24">
        <v>450000</v>
      </c>
      <c r="L38" s="24"/>
      <c r="M38" s="24">
        <v>4824373203</v>
      </c>
      <c r="N38" s="24"/>
      <c r="O38" s="24">
        <v>2031793193</v>
      </c>
      <c r="P38" s="24"/>
      <c r="Q38" s="24">
        <f t="shared" si="0"/>
        <v>2792580010</v>
      </c>
      <c r="S38" s="24"/>
      <c r="T38" s="24"/>
      <c r="U38" s="24"/>
    </row>
    <row r="39" spans="1:21" ht="24" x14ac:dyDescent="0.2">
      <c r="A39" s="23" t="s">
        <v>16</v>
      </c>
      <c r="C39" s="24">
        <v>0</v>
      </c>
      <c r="D39" s="24"/>
      <c r="E39" s="24">
        <v>0</v>
      </c>
      <c r="F39" s="24"/>
      <c r="G39" s="24">
        <v>0</v>
      </c>
      <c r="H39" s="24"/>
      <c r="I39" s="24">
        <v>0</v>
      </c>
      <c r="J39" s="24"/>
      <c r="K39" s="24">
        <v>34820</v>
      </c>
      <c r="L39" s="24"/>
      <c r="M39" s="24">
        <v>334316065687</v>
      </c>
      <c r="N39" s="24"/>
      <c r="O39" s="24">
        <v>227640691375</v>
      </c>
      <c r="P39" s="24"/>
      <c r="Q39" s="24">
        <f t="shared" si="0"/>
        <v>106675374312</v>
      </c>
      <c r="S39" s="24"/>
      <c r="T39" s="24"/>
      <c r="U39" s="24"/>
    </row>
    <row r="40" spans="1:21" ht="24" x14ac:dyDescent="0.2">
      <c r="A40" s="23" t="s">
        <v>75</v>
      </c>
      <c r="C40" s="24">
        <v>0</v>
      </c>
      <c r="D40" s="24"/>
      <c r="E40" s="24">
        <v>0</v>
      </c>
      <c r="F40" s="24"/>
      <c r="G40" s="24">
        <v>0</v>
      </c>
      <c r="H40" s="24"/>
      <c r="I40" s="24">
        <v>0</v>
      </c>
      <c r="J40" s="24"/>
      <c r="K40" s="24">
        <v>595000</v>
      </c>
      <c r="L40" s="24"/>
      <c r="M40" s="24">
        <v>17462849244</v>
      </c>
      <c r="N40" s="24"/>
      <c r="O40" s="24">
        <v>11315860478</v>
      </c>
      <c r="P40" s="24"/>
      <c r="Q40" s="24">
        <f t="shared" si="0"/>
        <v>6146988766</v>
      </c>
      <c r="S40" s="24"/>
      <c r="T40" s="24"/>
      <c r="U40" s="24"/>
    </row>
    <row r="41" spans="1:21" ht="24" x14ac:dyDescent="0.2">
      <c r="A41" s="23" t="s">
        <v>56</v>
      </c>
      <c r="C41" s="24">
        <v>67054196</v>
      </c>
      <c r="D41" s="24"/>
      <c r="E41" s="24">
        <v>62287356760</v>
      </c>
      <c r="F41" s="24"/>
      <c r="G41" s="24">
        <v>52994007167</v>
      </c>
      <c r="H41" s="24"/>
      <c r="I41" s="24">
        <v>9293349593</v>
      </c>
      <c r="J41" s="24"/>
      <c r="K41" s="24">
        <v>112248201</v>
      </c>
      <c r="L41" s="24"/>
      <c r="M41" s="24">
        <v>105485043342</v>
      </c>
      <c r="N41" s="24"/>
      <c r="O41" s="24">
        <v>90434715250</v>
      </c>
      <c r="P41" s="24"/>
      <c r="Q41" s="24">
        <f t="shared" si="0"/>
        <v>15050328092</v>
      </c>
      <c r="S41" s="24"/>
      <c r="T41" s="24"/>
      <c r="U41" s="24"/>
    </row>
    <row r="42" spans="1:21" ht="24" x14ac:dyDescent="0.2">
      <c r="A42" s="23" t="s">
        <v>17</v>
      </c>
      <c r="C42" s="24">
        <v>0</v>
      </c>
      <c r="D42" s="24"/>
      <c r="E42" s="24">
        <v>0</v>
      </c>
      <c r="F42" s="24"/>
      <c r="G42" s="24">
        <v>0</v>
      </c>
      <c r="H42" s="24"/>
      <c r="I42" s="24">
        <v>0</v>
      </c>
      <c r="J42" s="24"/>
      <c r="K42" s="24">
        <v>500000</v>
      </c>
      <c r="L42" s="24"/>
      <c r="M42" s="24">
        <v>8549718818</v>
      </c>
      <c r="N42" s="24"/>
      <c r="O42" s="24">
        <v>9080646750</v>
      </c>
      <c r="P42" s="24"/>
      <c r="Q42" s="24">
        <f t="shared" si="0"/>
        <v>-530927932</v>
      </c>
      <c r="S42" s="24"/>
      <c r="T42" s="24"/>
      <c r="U42" s="24"/>
    </row>
    <row r="43" spans="1:21" ht="24" x14ac:dyDescent="0.2">
      <c r="A43" s="23" t="s">
        <v>68</v>
      </c>
      <c r="C43" s="24">
        <v>14122439</v>
      </c>
      <c r="D43" s="24"/>
      <c r="E43" s="24">
        <v>35492956882</v>
      </c>
      <c r="F43" s="24"/>
      <c r="G43" s="24">
        <v>41471255377</v>
      </c>
      <c r="H43" s="24"/>
      <c r="I43" s="24">
        <v>-5978298495</v>
      </c>
      <c r="J43" s="24"/>
      <c r="K43" s="24">
        <v>18307736</v>
      </c>
      <c r="L43" s="24"/>
      <c r="M43" s="24">
        <v>51639874718</v>
      </c>
      <c r="N43" s="24"/>
      <c r="O43" s="24">
        <v>59066889789</v>
      </c>
      <c r="P43" s="24"/>
      <c r="Q43" s="24">
        <f t="shared" si="0"/>
        <v>-7427015071</v>
      </c>
      <c r="S43" s="24"/>
      <c r="T43" s="24"/>
      <c r="U43" s="24"/>
    </row>
    <row r="44" spans="1:21" ht="24" x14ac:dyDescent="0.2">
      <c r="A44" s="23" t="s">
        <v>98</v>
      </c>
      <c r="C44" s="24">
        <v>4113076</v>
      </c>
      <c r="D44" s="24"/>
      <c r="E44" s="24">
        <v>3410501162</v>
      </c>
      <c r="F44" s="24"/>
      <c r="G44" s="24">
        <v>3741071877</v>
      </c>
      <c r="H44" s="24"/>
      <c r="I44" s="24">
        <v>-330570715</v>
      </c>
      <c r="J44" s="24"/>
      <c r="K44" s="24">
        <v>13426882</v>
      </c>
      <c r="L44" s="24"/>
      <c r="M44" s="24">
        <v>11044767442</v>
      </c>
      <c r="N44" s="24"/>
      <c r="O44" s="24">
        <v>12212497606</v>
      </c>
      <c r="P44" s="24"/>
      <c r="Q44" s="24">
        <f t="shared" si="0"/>
        <v>-1167730164</v>
      </c>
      <c r="S44" s="24"/>
      <c r="T44" s="24"/>
      <c r="U44" s="24"/>
    </row>
    <row r="45" spans="1:21" ht="24" x14ac:dyDescent="0.2">
      <c r="A45" s="23" t="s">
        <v>15</v>
      </c>
      <c r="C45" s="24">
        <v>0</v>
      </c>
      <c r="D45" s="24"/>
      <c r="E45" s="24">
        <v>0</v>
      </c>
      <c r="F45" s="24"/>
      <c r="G45" s="24">
        <v>0</v>
      </c>
      <c r="H45" s="24"/>
      <c r="I45" s="24">
        <v>0</v>
      </c>
      <c r="J45" s="24"/>
      <c r="K45" s="24">
        <v>22963771</v>
      </c>
      <c r="L45" s="24"/>
      <c r="M45" s="24">
        <v>53213576187</v>
      </c>
      <c r="N45" s="24"/>
      <c r="O45" s="24">
        <v>49877293387</v>
      </c>
      <c r="P45" s="24"/>
      <c r="Q45" s="24">
        <f t="shared" si="0"/>
        <v>3336282800</v>
      </c>
      <c r="S45" s="24"/>
      <c r="T45" s="24"/>
      <c r="U45" s="24"/>
    </row>
    <row r="46" spans="1:21" ht="24" x14ac:dyDescent="0.2">
      <c r="A46" s="23" t="s">
        <v>99</v>
      </c>
      <c r="C46" s="24">
        <v>1538461</v>
      </c>
      <c r="D46" s="24"/>
      <c r="E46" s="24">
        <v>9940496587</v>
      </c>
      <c r="F46" s="24"/>
      <c r="G46" s="24">
        <v>10264648063</v>
      </c>
      <c r="H46" s="24"/>
      <c r="I46" s="24">
        <v>-324151476</v>
      </c>
      <c r="J46" s="24"/>
      <c r="K46" s="24">
        <v>1772240</v>
      </c>
      <c r="L46" s="24"/>
      <c r="M46" s="24">
        <v>11791455352</v>
      </c>
      <c r="N46" s="24"/>
      <c r="O46" s="24">
        <v>12188579444</v>
      </c>
      <c r="P46" s="24"/>
      <c r="Q46" s="24">
        <f t="shared" si="0"/>
        <v>-397124092</v>
      </c>
      <c r="S46" s="24"/>
      <c r="T46" s="24"/>
      <c r="U46" s="24"/>
    </row>
    <row r="47" spans="1:21" ht="24" x14ac:dyDescent="0.2">
      <c r="A47" s="23" t="s">
        <v>65</v>
      </c>
      <c r="C47" s="24">
        <v>35796754</v>
      </c>
      <c r="D47" s="24"/>
      <c r="E47" s="24">
        <v>88583820313</v>
      </c>
      <c r="F47" s="24"/>
      <c r="G47" s="24">
        <v>83928516788</v>
      </c>
      <c r="H47" s="24"/>
      <c r="I47" s="24">
        <v>4655303525</v>
      </c>
      <c r="J47" s="24"/>
      <c r="K47" s="24">
        <v>56872959</v>
      </c>
      <c r="L47" s="24"/>
      <c r="M47" s="24">
        <v>139280138559</v>
      </c>
      <c r="N47" s="24"/>
      <c r="O47" s="24">
        <v>133343461627</v>
      </c>
      <c r="P47" s="24"/>
      <c r="Q47" s="24">
        <f t="shared" si="0"/>
        <v>5936676932</v>
      </c>
      <c r="S47" s="24"/>
      <c r="T47" s="24"/>
      <c r="U47" s="24"/>
    </row>
    <row r="48" spans="1:21" ht="24" x14ac:dyDescent="0.2">
      <c r="A48" s="23" t="s">
        <v>108</v>
      </c>
      <c r="C48" s="24">
        <v>0</v>
      </c>
      <c r="D48" s="24"/>
      <c r="E48" s="24">
        <v>0</v>
      </c>
      <c r="F48" s="24"/>
      <c r="G48" s="24">
        <v>0</v>
      </c>
      <c r="H48" s="24"/>
      <c r="I48" s="24">
        <v>0</v>
      </c>
      <c r="J48" s="24"/>
      <c r="K48" s="24">
        <v>750000</v>
      </c>
      <c r="L48" s="24"/>
      <c r="M48" s="24">
        <v>2776381684</v>
      </c>
      <c r="N48" s="24"/>
      <c r="O48" s="24">
        <v>2275314110</v>
      </c>
      <c r="P48" s="24"/>
      <c r="Q48" s="24">
        <f t="shared" si="0"/>
        <v>501067574</v>
      </c>
      <c r="S48" s="24"/>
      <c r="T48" s="24"/>
      <c r="U48" s="24"/>
    </row>
    <row r="49" spans="1:21" ht="24" x14ac:dyDescent="0.2">
      <c r="A49" s="23" t="s">
        <v>64</v>
      </c>
      <c r="C49" s="24">
        <v>5649062</v>
      </c>
      <c r="D49" s="24"/>
      <c r="E49" s="24">
        <v>29812108701</v>
      </c>
      <c r="F49" s="24"/>
      <c r="G49" s="24">
        <v>32956585979</v>
      </c>
      <c r="H49" s="24"/>
      <c r="I49" s="24">
        <v>-3144477278</v>
      </c>
      <c r="J49" s="24"/>
      <c r="K49" s="24">
        <v>8835093</v>
      </c>
      <c r="L49" s="24"/>
      <c r="M49" s="24">
        <v>47189331692</v>
      </c>
      <c r="N49" s="24"/>
      <c r="O49" s="24">
        <v>51572226845</v>
      </c>
      <c r="P49" s="24"/>
      <c r="Q49" s="24">
        <f t="shared" si="0"/>
        <v>-4382895153</v>
      </c>
      <c r="S49" s="24"/>
      <c r="T49" s="24"/>
      <c r="U49" s="24"/>
    </row>
    <row r="50" spans="1:21" ht="24" x14ac:dyDescent="0.2">
      <c r="A50" s="23" t="s">
        <v>92</v>
      </c>
      <c r="C50" s="24">
        <v>8811653</v>
      </c>
      <c r="D50" s="24"/>
      <c r="E50" s="24">
        <v>48000520275</v>
      </c>
      <c r="F50" s="24"/>
      <c r="G50" s="24">
        <v>37827958592</v>
      </c>
      <c r="H50" s="24"/>
      <c r="I50" s="24">
        <v>10172561683</v>
      </c>
      <c r="J50" s="24"/>
      <c r="K50" s="24">
        <v>66410258</v>
      </c>
      <c r="L50" s="24"/>
      <c r="M50" s="24">
        <v>368342762413</v>
      </c>
      <c r="N50" s="24"/>
      <c r="O50" s="24">
        <v>221326176780</v>
      </c>
      <c r="P50" s="24"/>
      <c r="Q50" s="24">
        <f t="shared" si="0"/>
        <v>147016585633</v>
      </c>
      <c r="S50" s="24"/>
      <c r="T50" s="24"/>
      <c r="U50" s="24"/>
    </row>
    <row r="51" spans="1:21" ht="24" x14ac:dyDescent="0.2">
      <c r="A51" s="23" t="s">
        <v>78</v>
      </c>
      <c r="C51" s="24">
        <v>0</v>
      </c>
      <c r="D51" s="24"/>
      <c r="E51" s="24">
        <v>0</v>
      </c>
      <c r="F51" s="24"/>
      <c r="G51" s="24">
        <v>0</v>
      </c>
      <c r="H51" s="24"/>
      <c r="I51" s="24">
        <v>0</v>
      </c>
      <c r="J51" s="24"/>
      <c r="K51" s="24">
        <v>800000</v>
      </c>
      <c r="L51" s="24"/>
      <c r="M51" s="24">
        <v>14696035280</v>
      </c>
      <c r="N51" s="24"/>
      <c r="O51" s="24">
        <v>10970752407</v>
      </c>
      <c r="P51" s="24"/>
      <c r="Q51" s="24">
        <f t="shared" si="0"/>
        <v>3725282873</v>
      </c>
      <c r="S51" s="24"/>
      <c r="T51" s="24"/>
      <c r="U51" s="24"/>
    </row>
    <row r="52" spans="1:21" ht="24" x14ac:dyDescent="0.2">
      <c r="A52" s="23" t="s">
        <v>97</v>
      </c>
      <c r="C52" s="24">
        <v>901062</v>
      </c>
      <c r="D52" s="24"/>
      <c r="E52" s="24">
        <v>4985867368</v>
      </c>
      <c r="F52" s="24"/>
      <c r="G52" s="24">
        <v>4446359892</v>
      </c>
      <c r="H52" s="24"/>
      <c r="I52" s="24">
        <v>539507476</v>
      </c>
      <c r="J52" s="24"/>
      <c r="K52" s="24">
        <v>33863331</v>
      </c>
      <c r="L52" s="24"/>
      <c r="M52" s="24">
        <v>189151178837</v>
      </c>
      <c r="N52" s="24"/>
      <c r="O52" s="24">
        <v>161535907212</v>
      </c>
      <c r="P52" s="24"/>
      <c r="Q52" s="24">
        <f t="shared" si="0"/>
        <v>27615271625</v>
      </c>
      <c r="S52" s="24"/>
      <c r="T52" s="24"/>
      <c r="U52" s="24"/>
    </row>
    <row r="53" spans="1:21" ht="24" x14ac:dyDescent="0.2">
      <c r="A53" s="23" t="s">
        <v>101</v>
      </c>
      <c r="C53" s="24">
        <v>0</v>
      </c>
      <c r="D53" s="24"/>
      <c r="E53" s="24">
        <v>0</v>
      </c>
      <c r="F53" s="24"/>
      <c r="G53" s="24">
        <v>0</v>
      </c>
      <c r="H53" s="24"/>
      <c r="I53" s="24">
        <v>0</v>
      </c>
      <c r="J53" s="24"/>
      <c r="K53" s="24">
        <v>4603690</v>
      </c>
      <c r="L53" s="24"/>
      <c r="M53" s="24">
        <v>64757688564</v>
      </c>
      <c r="N53" s="24"/>
      <c r="O53" s="24">
        <v>72384824356</v>
      </c>
      <c r="P53" s="24"/>
      <c r="Q53" s="24">
        <f t="shared" si="0"/>
        <v>-7627135792</v>
      </c>
      <c r="S53" s="24"/>
      <c r="T53" s="24"/>
      <c r="U53" s="24"/>
    </row>
    <row r="54" spans="1:21" ht="24" x14ac:dyDescent="0.2">
      <c r="A54" s="23" t="s">
        <v>69</v>
      </c>
      <c r="C54" s="24">
        <v>3035322</v>
      </c>
      <c r="D54" s="24"/>
      <c r="E54" s="24">
        <v>15900420878</v>
      </c>
      <c r="F54" s="24"/>
      <c r="G54" s="24">
        <v>11485239729</v>
      </c>
      <c r="H54" s="24"/>
      <c r="I54" s="24">
        <v>4415181149</v>
      </c>
      <c r="J54" s="24"/>
      <c r="K54" s="24">
        <v>5767978</v>
      </c>
      <c r="L54" s="24"/>
      <c r="M54" s="24">
        <v>26211755279</v>
      </c>
      <c r="N54" s="24"/>
      <c r="O54" s="24">
        <v>22916572795</v>
      </c>
      <c r="P54" s="24"/>
      <c r="Q54" s="24">
        <f t="shared" si="0"/>
        <v>3295182484</v>
      </c>
      <c r="S54" s="24"/>
      <c r="T54" s="24"/>
      <c r="U54" s="24"/>
    </row>
    <row r="55" spans="1:21" ht="24" x14ac:dyDescent="0.2">
      <c r="A55" s="23" t="s">
        <v>77</v>
      </c>
      <c r="C55" s="24">
        <v>0</v>
      </c>
      <c r="D55" s="24"/>
      <c r="E55" s="24">
        <v>0</v>
      </c>
      <c r="F55" s="24"/>
      <c r="G55" s="24">
        <v>0</v>
      </c>
      <c r="H55" s="24"/>
      <c r="I55" s="24">
        <v>0</v>
      </c>
      <c r="J55" s="24"/>
      <c r="K55" s="24">
        <v>250001</v>
      </c>
      <c r="L55" s="24"/>
      <c r="M55" s="24">
        <v>2462765987</v>
      </c>
      <c r="N55" s="24"/>
      <c r="O55" s="24">
        <v>1701800632</v>
      </c>
      <c r="P55" s="24"/>
      <c r="Q55" s="24">
        <f t="shared" si="0"/>
        <v>760965355</v>
      </c>
      <c r="S55" s="24"/>
      <c r="T55" s="24"/>
      <c r="U55" s="24"/>
    </row>
    <row r="56" spans="1:21" ht="24" x14ac:dyDescent="0.2">
      <c r="A56" s="23" t="s">
        <v>116</v>
      </c>
      <c r="C56" s="24">
        <v>0</v>
      </c>
      <c r="D56" s="24"/>
      <c r="E56" s="24">
        <v>0</v>
      </c>
      <c r="F56" s="24"/>
      <c r="G56" s="24">
        <v>0</v>
      </c>
      <c r="H56" s="24"/>
      <c r="I56" s="24">
        <v>0</v>
      </c>
      <c r="J56" s="24"/>
      <c r="K56" s="24">
        <v>3089665</v>
      </c>
      <c r="L56" s="24"/>
      <c r="M56" s="24">
        <v>18749178478</v>
      </c>
      <c r="N56" s="24"/>
      <c r="O56" s="24">
        <v>21827670027</v>
      </c>
      <c r="P56" s="24"/>
      <c r="Q56" s="24">
        <f t="shared" si="0"/>
        <v>-3078491549</v>
      </c>
      <c r="S56" s="24"/>
      <c r="T56" s="24"/>
      <c r="U56" s="24"/>
    </row>
    <row r="57" spans="1:21" ht="24" x14ac:dyDescent="0.2">
      <c r="A57" s="23" t="s">
        <v>60</v>
      </c>
      <c r="C57" s="24">
        <v>173749222</v>
      </c>
      <c r="D57" s="24"/>
      <c r="E57" s="24">
        <v>91104793236</v>
      </c>
      <c r="F57" s="24"/>
      <c r="G57" s="24">
        <v>70451599515</v>
      </c>
      <c r="H57" s="24"/>
      <c r="I57" s="24">
        <v>20653193721</v>
      </c>
      <c r="J57" s="24"/>
      <c r="K57" s="24">
        <v>216258337</v>
      </c>
      <c r="L57" s="24"/>
      <c r="M57" s="24">
        <v>214182799127</v>
      </c>
      <c r="N57" s="24"/>
      <c r="O57" s="24">
        <v>190078851638</v>
      </c>
      <c r="P57" s="24"/>
      <c r="Q57" s="24">
        <f t="shared" si="0"/>
        <v>24103947489</v>
      </c>
      <c r="S57" s="24"/>
      <c r="T57" s="24"/>
      <c r="U57" s="24"/>
    </row>
    <row r="58" spans="1:21" ht="24" x14ac:dyDescent="0.2">
      <c r="A58" s="23" t="s">
        <v>111</v>
      </c>
      <c r="C58" s="24" t="s">
        <v>91</v>
      </c>
      <c r="D58" s="24"/>
      <c r="E58" s="24">
        <v>0</v>
      </c>
      <c r="F58" s="24"/>
      <c r="G58" s="24">
        <v>0</v>
      </c>
      <c r="H58" s="24"/>
      <c r="I58" s="24">
        <v>0</v>
      </c>
      <c r="J58" s="24"/>
      <c r="K58" s="24" t="s">
        <v>91</v>
      </c>
      <c r="L58" s="24"/>
      <c r="M58" s="24">
        <v>0</v>
      </c>
      <c r="N58" s="24"/>
      <c r="O58" s="24">
        <v>0</v>
      </c>
      <c r="P58" s="24"/>
      <c r="Q58" s="25">
        <v>-239658880</v>
      </c>
      <c r="S58" s="24"/>
      <c r="T58" s="24"/>
      <c r="U58" s="24"/>
    </row>
    <row r="59" spans="1:21" ht="24" x14ac:dyDescent="0.2">
      <c r="A59" s="23" t="s">
        <v>120</v>
      </c>
      <c r="C59" s="24" t="s">
        <v>91</v>
      </c>
      <c r="D59" s="24"/>
      <c r="E59" s="24">
        <v>0</v>
      </c>
      <c r="F59" s="24"/>
      <c r="G59" s="24">
        <v>0</v>
      </c>
      <c r="H59" s="24"/>
      <c r="I59" s="24">
        <v>0</v>
      </c>
      <c r="J59" s="24"/>
      <c r="K59" s="24" t="s">
        <v>91</v>
      </c>
      <c r="L59" s="24"/>
      <c r="M59" s="24">
        <v>0</v>
      </c>
      <c r="N59" s="24"/>
      <c r="O59" s="24">
        <v>0</v>
      </c>
      <c r="P59" s="24"/>
      <c r="Q59" s="25">
        <v>-8535639008</v>
      </c>
      <c r="S59" s="24"/>
      <c r="T59" s="24"/>
      <c r="U59" s="24"/>
    </row>
    <row r="60" spans="1:21" ht="24" x14ac:dyDescent="0.2">
      <c r="A60" s="23" t="s">
        <v>127</v>
      </c>
      <c r="C60" s="24" t="s">
        <v>91</v>
      </c>
      <c r="D60" s="24"/>
      <c r="E60" s="24">
        <v>0</v>
      </c>
      <c r="F60" s="24"/>
      <c r="G60" s="24">
        <v>0</v>
      </c>
      <c r="H60" s="24"/>
      <c r="I60" s="24">
        <v>0</v>
      </c>
      <c r="J60" s="24"/>
      <c r="K60" s="24" t="s">
        <v>91</v>
      </c>
      <c r="L60" s="24"/>
      <c r="M60" s="24">
        <v>0</v>
      </c>
      <c r="N60" s="24"/>
      <c r="O60" s="24">
        <v>0</v>
      </c>
      <c r="P60" s="24"/>
      <c r="Q60" s="24">
        <v>8165260454</v>
      </c>
      <c r="S60" s="24"/>
      <c r="T60" s="24"/>
      <c r="U60" s="24"/>
    </row>
    <row r="61" spans="1:21" ht="24" x14ac:dyDescent="0.2">
      <c r="A61" s="23" t="s">
        <v>121</v>
      </c>
      <c r="C61" s="24" t="s">
        <v>91</v>
      </c>
      <c r="D61" s="24"/>
      <c r="E61" s="24">
        <v>0</v>
      </c>
      <c r="F61" s="24"/>
      <c r="G61" s="24">
        <v>0</v>
      </c>
      <c r="H61" s="24"/>
      <c r="I61" s="24">
        <v>159416213</v>
      </c>
      <c r="J61" s="24"/>
      <c r="K61" s="24" t="s">
        <v>91</v>
      </c>
      <c r="L61" s="24"/>
      <c r="M61" s="24">
        <v>0</v>
      </c>
      <c r="N61" s="24"/>
      <c r="O61" s="24">
        <v>0</v>
      </c>
      <c r="P61" s="24"/>
      <c r="Q61" s="24">
        <v>159416213</v>
      </c>
      <c r="S61" s="24"/>
      <c r="T61" s="24"/>
      <c r="U61" s="24"/>
    </row>
    <row r="62" spans="1:21" ht="24" x14ac:dyDescent="0.2">
      <c r="A62" s="23" t="s">
        <v>122</v>
      </c>
      <c r="C62" s="24" t="s">
        <v>91</v>
      </c>
      <c r="D62" s="24"/>
      <c r="E62" s="24">
        <v>0</v>
      </c>
      <c r="F62" s="24"/>
      <c r="G62" s="24">
        <v>0</v>
      </c>
      <c r="H62" s="24"/>
      <c r="I62" s="24">
        <v>1119234</v>
      </c>
      <c r="J62" s="24"/>
      <c r="K62" s="24" t="s">
        <v>91</v>
      </c>
      <c r="L62" s="24"/>
      <c r="M62" s="24">
        <v>0</v>
      </c>
      <c r="N62" s="24"/>
      <c r="O62" s="24">
        <v>0</v>
      </c>
      <c r="P62" s="24"/>
      <c r="Q62" s="24">
        <v>1119234</v>
      </c>
      <c r="S62" s="24"/>
      <c r="T62" s="24"/>
      <c r="U62" s="24"/>
    </row>
    <row r="63" spans="1:21" ht="24" x14ac:dyDescent="0.2">
      <c r="A63" s="23" t="s">
        <v>128</v>
      </c>
      <c r="C63" s="24" t="s">
        <v>91</v>
      </c>
      <c r="D63" s="24"/>
      <c r="E63" s="24">
        <v>0</v>
      </c>
      <c r="F63" s="24"/>
      <c r="G63" s="24">
        <v>0</v>
      </c>
      <c r="H63" s="24"/>
      <c r="I63" s="24">
        <v>335625948</v>
      </c>
      <c r="J63" s="24"/>
      <c r="K63" s="24" t="s">
        <v>91</v>
      </c>
      <c r="L63" s="24"/>
      <c r="M63" s="24">
        <v>0</v>
      </c>
      <c r="N63" s="24"/>
      <c r="O63" s="24">
        <v>0</v>
      </c>
      <c r="P63" s="24"/>
      <c r="Q63" s="24">
        <v>335625948</v>
      </c>
      <c r="S63" s="24"/>
      <c r="T63" s="24"/>
      <c r="U63" s="24"/>
    </row>
    <row r="64" spans="1:21" ht="24" x14ac:dyDescent="0.2">
      <c r="A64" s="23" t="s">
        <v>129</v>
      </c>
      <c r="C64" s="24" t="s">
        <v>91</v>
      </c>
      <c r="D64" s="24"/>
      <c r="E64" s="24">
        <v>0</v>
      </c>
      <c r="F64" s="24"/>
      <c r="G64" s="24">
        <v>0</v>
      </c>
      <c r="H64" s="24"/>
      <c r="I64" s="24">
        <v>2972255193</v>
      </c>
      <c r="J64" s="24"/>
      <c r="K64" s="24" t="s">
        <v>91</v>
      </c>
      <c r="L64" s="24"/>
      <c r="M64" s="24">
        <v>0</v>
      </c>
      <c r="N64" s="24"/>
      <c r="O64" s="24">
        <v>0</v>
      </c>
      <c r="P64" s="24"/>
      <c r="Q64" s="24">
        <v>2972695284</v>
      </c>
      <c r="S64" s="24"/>
      <c r="T64" s="24"/>
      <c r="U64" s="24"/>
    </row>
    <row r="65" spans="1:21" ht="24" x14ac:dyDescent="0.2">
      <c r="A65" s="23" t="s">
        <v>123</v>
      </c>
      <c r="C65" s="24" t="s">
        <v>91</v>
      </c>
      <c r="D65" s="24"/>
      <c r="E65" s="24">
        <v>0</v>
      </c>
      <c r="F65" s="24"/>
      <c r="G65" s="24">
        <v>0</v>
      </c>
      <c r="H65" s="24"/>
      <c r="I65" s="24">
        <v>1329495459</v>
      </c>
      <c r="J65" s="24"/>
      <c r="K65" s="24" t="s">
        <v>91</v>
      </c>
      <c r="L65" s="24"/>
      <c r="M65" s="24">
        <v>0</v>
      </c>
      <c r="N65" s="24"/>
      <c r="O65" s="24">
        <v>0</v>
      </c>
      <c r="P65" s="24"/>
      <c r="Q65" s="24">
        <v>1329495459</v>
      </c>
      <c r="S65" s="24"/>
      <c r="T65" s="24"/>
      <c r="U65" s="24"/>
    </row>
    <row r="66" spans="1:21" ht="24" x14ac:dyDescent="0.2">
      <c r="A66" s="23" t="s">
        <v>124</v>
      </c>
      <c r="C66" s="24" t="s">
        <v>91</v>
      </c>
      <c r="D66" s="24"/>
      <c r="E66" s="24">
        <v>0</v>
      </c>
      <c r="F66" s="24"/>
      <c r="G66" s="24">
        <v>0</v>
      </c>
      <c r="H66" s="24"/>
      <c r="I66" s="24">
        <v>722308399</v>
      </c>
      <c r="J66" s="24"/>
      <c r="K66" s="24" t="s">
        <v>91</v>
      </c>
      <c r="L66" s="24"/>
      <c r="M66" s="24">
        <v>0</v>
      </c>
      <c r="N66" s="24"/>
      <c r="O66" s="24">
        <v>0</v>
      </c>
      <c r="P66" s="24"/>
      <c r="Q66" s="24">
        <v>723524055</v>
      </c>
      <c r="S66" s="24"/>
      <c r="T66" s="24"/>
      <c r="U66" s="24"/>
    </row>
    <row r="67" spans="1:21" ht="24" x14ac:dyDescent="0.2">
      <c r="A67" s="23" t="s">
        <v>125</v>
      </c>
      <c r="C67" s="24" t="s">
        <v>91</v>
      </c>
      <c r="D67" s="24"/>
      <c r="E67" s="24">
        <v>0</v>
      </c>
      <c r="F67" s="24"/>
      <c r="G67" s="24">
        <v>0</v>
      </c>
      <c r="H67" s="24"/>
      <c r="I67" s="24">
        <v>51853319</v>
      </c>
      <c r="J67" s="24"/>
      <c r="K67" s="24" t="s">
        <v>91</v>
      </c>
      <c r="L67" s="24"/>
      <c r="M67" s="24">
        <v>0</v>
      </c>
      <c r="N67" s="24"/>
      <c r="O67" s="24">
        <v>0</v>
      </c>
      <c r="P67" s="24"/>
      <c r="Q67" s="24">
        <v>63071994</v>
      </c>
      <c r="S67" s="24"/>
      <c r="T67" s="24"/>
      <c r="U67" s="24"/>
    </row>
    <row r="68" spans="1:21" ht="24.75" thickBot="1" x14ac:dyDescent="0.25">
      <c r="A68" s="23" t="s">
        <v>126</v>
      </c>
      <c r="C68" s="24" t="s">
        <v>91</v>
      </c>
      <c r="D68" s="24"/>
      <c r="E68" s="24">
        <v>0</v>
      </c>
      <c r="F68" s="24"/>
      <c r="G68" s="24">
        <v>0</v>
      </c>
      <c r="H68" s="24"/>
      <c r="I68" s="24">
        <v>0</v>
      </c>
      <c r="J68" s="24"/>
      <c r="K68" s="24" t="s">
        <v>91</v>
      </c>
      <c r="L68" s="24"/>
      <c r="M68" s="24">
        <v>0</v>
      </c>
      <c r="N68" s="24"/>
      <c r="O68" s="24">
        <v>0</v>
      </c>
      <c r="P68" s="24"/>
      <c r="Q68" s="24">
        <v>186969361</v>
      </c>
      <c r="S68" s="24"/>
      <c r="T68" s="24"/>
      <c r="U68" s="24"/>
    </row>
    <row r="69" spans="1:21" s="29" customFormat="1" ht="24.75" thickBot="1" x14ac:dyDescent="0.25">
      <c r="A69" s="29" t="s">
        <v>18</v>
      </c>
      <c r="C69" s="29" t="s">
        <v>18</v>
      </c>
      <c r="E69" s="30">
        <f>SUM(E8:E68)</f>
        <v>1029673709803</v>
      </c>
      <c r="G69" s="30">
        <f>SUM(G8:G68)</f>
        <v>900765599888</v>
      </c>
      <c r="I69" s="30">
        <f>SUM(I8:I68)</f>
        <v>134480183680</v>
      </c>
      <c r="K69" s="29" t="s">
        <v>18</v>
      </c>
      <c r="M69" s="30">
        <f>SUM(M8:M68)</f>
        <v>4081910968523</v>
      </c>
      <c r="O69" s="30">
        <f>SUM(O8:O68)</f>
        <v>3483911152620</v>
      </c>
      <c r="Q69" s="30">
        <f>SUM(Q8:Q68)</f>
        <v>603161696017</v>
      </c>
      <c r="S69" s="31"/>
      <c r="T69" s="31"/>
    </row>
    <row r="70" spans="1:21" ht="23.25" thickTop="1" x14ac:dyDescent="0.2"/>
    <row r="71" spans="1:21" x14ac:dyDescent="0.2">
      <c r="I71" s="25"/>
    </row>
    <row r="72" spans="1:21" x14ac:dyDescent="0.2">
      <c r="I72" s="25"/>
      <c r="Q72" s="25"/>
    </row>
    <row r="73" spans="1:21" x14ac:dyDescent="0.2">
      <c r="Q73" s="25"/>
    </row>
    <row r="74" spans="1:21" x14ac:dyDescent="0.2">
      <c r="I74" s="25"/>
      <c r="Q74" s="25"/>
    </row>
    <row r="75" spans="1:21" x14ac:dyDescent="0.2">
      <c r="I75" s="2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2025-06-29T09:13:28Z</dcterms:modified>
</cp:coreProperties>
</file>