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9E0F3869-79B3-4C14-9394-B3C3C14E68B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8" i="15"/>
  <c r="C7" i="15"/>
  <c r="G10" i="13"/>
  <c r="K10" i="13"/>
  <c r="K9" i="13"/>
  <c r="K8" i="13"/>
  <c r="G9" i="13"/>
  <c r="G8" i="13"/>
  <c r="I10" i="13"/>
  <c r="E10" i="13"/>
  <c r="S31" i="11"/>
  <c r="U33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8" i="11"/>
  <c r="K33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8" i="11"/>
  <c r="C33" i="11"/>
  <c r="E33" i="11"/>
  <c r="G33" i="11"/>
  <c r="I33" i="11"/>
  <c r="M33" i="11"/>
  <c r="O33" i="11"/>
  <c r="Q33" i="11"/>
  <c r="S3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8" i="11"/>
  <c r="E13" i="10"/>
  <c r="G13" i="10"/>
  <c r="I13" i="10"/>
  <c r="M13" i="10"/>
  <c r="O13" i="10"/>
  <c r="Q13" i="10"/>
  <c r="Q31" i="9"/>
  <c r="Q10" i="9"/>
  <c r="O31" i="9"/>
  <c r="M31" i="9"/>
  <c r="E31" i="9"/>
  <c r="G31" i="9"/>
  <c r="I31" i="9"/>
  <c r="Q9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8" i="9"/>
  <c r="S12" i="8"/>
  <c r="S9" i="8"/>
  <c r="S10" i="8"/>
  <c r="S11" i="8"/>
  <c r="S8" i="8"/>
  <c r="I12" i="8"/>
  <c r="K12" i="8"/>
  <c r="M12" i="8"/>
  <c r="O12" i="8"/>
  <c r="Q12" i="8"/>
  <c r="S10" i="7"/>
  <c r="Q10" i="7"/>
  <c r="O10" i="7"/>
  <c r="M10" i="7"/>
  <c r="K10" i="7"/>
  <c r="I10" i="7"/>
  <c r="S10" i="6"/>
  <c r="Q10" i="6"/>
  <c r="O10" i="6"/>
  <c r="M10" i="6"/>
  <c r="K10" i="6"/>
  <c r="Y34" i="1"/>
  <c r="U34" i="1"/>
  <c r="W34" i="1"/>
  <c r="E34" i="1"/>
  <c r="G34" i="1"/>
  <c r="K34" i="1"/>
  <c r="O34" i="1"/>
</calcChain>
</file>

<file path=xl/sharedStrings.xml><?xml version="1.0" encoding="utf-8"?>
<sst xmlns="http://schemas.openxmlformats.org/spreadsheetml/2006/main" count="356" uniqueCount="92">
  <si>
    <t>صندوق سرمایه‌گذاری بخشی صنایع مفید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</si>
  <si>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</si>
  <si>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</si>
  <si>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</si>
  <si>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</si>
  <si>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</si>
  <si>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</si>
  <si>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</si>
  <si>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</si>
  <si>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</si>
  <si>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</si>
  <si>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</si>
  <si>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</si>
  <si>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</si>
  <si>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</si>
  <si>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</si>
  <si>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خاورمیانه</t>
  </si>
  <si>
    <t>بین المللی توسعه ص. معادن غدیر</t>
  </si>
  <si>
    <t>پارس فولاد سبزوار</t>
  </si>
  <si>
    <t>پالایش نفت اصفهان</t>
  </si>
  <si>
    <t>سپنتا</t>
  </si>
  <si>
    <t>شرکت آهن و فولاد ارفع</t>
  </si>
  <si>
    <t>صبا فولاد خلیج فارس</t>
  </si>
  <si>
    <t>صنایع فروآلیاژ ایران</t>
  </si>
  <si>
    <t>فروسیلیس‌ ایران‌</t>
  </si>
  <si>
    <t>فروسیلیسیم خمین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</si>
  <si>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</si>
  <si>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</si>
  <si>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</si>
  <si>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</si>
  <si>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</si>
  <si>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</si>
  <si>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</si>
  <si>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گروه‌بهمن‌</t>
  </si>
  <si>
    <t>گروه‌صنعتی‌سپاهان‌</t>
  </si>
  <si>
    <t>مجتمع جهان فولاد سیرجان</t>
  </si>
  <si>
    <t>ملی‌ صنایع‌ مس‌ ایران‌</t>
  </si>
  <si>
    <t>مولد نیروگاهی تجارت فارس</t>
  </si>
  <si>
    <t>نوردوقطعات‌ فولادی‌</t>
  </si>
  <si>
    <t>سیمان خوزستان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</si>
  <si>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</si>
  <si>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</si>
  <si>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</si>
  <si>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</si>
  <si>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</si>
  <si>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</si>
  <si>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</si>
  <si>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</si>
  <si>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</si>
  <si>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</si>
  <si>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</si>
  <si>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</si>
  <si>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</si>
  <si>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</si>
  <si>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</si>
  <si>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</si>
  <si>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</si>
  <si>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</si>
  <si>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</si>
  <si>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</si>
  <si>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</si>
  <si>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</si>
  <si>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</si>
  <si>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</si>
  <si>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</si>
  <si>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</si>
  <si>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</si>
  <si>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</si>
  <si>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</si>
  <si>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</si>
  <si>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</si>
  <si>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</si>
  <si>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</si>
  <si>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1402/04/29</t>
  </si>
  <si>
    <t>1402/04/28</t>
  </si>
  <si>
    <t>1402/04/27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</si>
  <si>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</si>
  <si>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</si>
  <si>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</si>
  <si>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</si>
  <si>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</si>
  <si>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</si>
  <si>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</si>
  <si>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</si>
  <si>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</si>
  <si>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</si>
  <si>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</si>
  <si>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</si>
  <si>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</si>
  <si>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</si>
  <si>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1402/06/01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</si>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</sst>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37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7"/>
  <sheetViews>
    <sheetView rightToLeft="1" workbookViewId="0">
      <selection activeCell="S32" sqref="S32"/>
    </sheetView>
  </sheetViews>
  <sheetFormatPr defaultRowHeight="24"/>
  <cols>
    <col min="1" max="1" width="30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4.75">
      <c r="A6" s="5" t="s">
        <v>3</v>
      </c>
      <c r="C6" s="6" t="s">
        <v>90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4.7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4.7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>
      <c r="A9" s="1" t="s">
        <v>15</v>
      </c>
      <c r="C9" s="8">
        <v>49003856</v>
      </c>
      <c r="D9" s="8"/>
      <c r="E9" s="8">
        <v>403061657577</v>
      </c>
      <c r="F9" s="8"/>
      <c r="G9" s="8">
        <v>410157423338.25598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49003856</v>
      </c>
      <c r="R9" s="8"/>
      <c r="S9" s="8">
        <v>8500</v>
      </c>
      <c r="T9" s="8"/>
      <c r="U9" s="8">
        <v>403061657577</v>
      </c>
      <c r="V9" s="8"/>
      <c r="W9" s="8">
        <v>414054405982.79999</v>
      </c>
      <c r="X9" s="9"/>
      <c r="Y9" s="11">
        <v>4.9289752850032696E-2</v>
      </c>
    </row>
    <row r="10" spans="1:25">
      <c r="A10" s="1" t="s">
        <v>16</v>
      </c>
      <c r="C10" s="8">
        <v>56100000</v>
      </c>
      <c r="D10" s="8"/>
      <c r="E10" s="8">
        <v>200105099412</v>
      </c>
      <c r="F10" s="8"/>
      <c r="G10" s="8">
        <v>200479506975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56100000</v>
      </c>
      <c r="R10" s="8"/>
      <c r="S10" s="8">
        <v>3847</v>
      </c>
      <c r="T10" s="8"/>
      <c r="U10" s="8">
        <v>200105099412</v>
      </c>
      <c r="V10" s="8"/>
      <c r="W10" s="8">
        <v>214532590635</v>
      </c>
      <c r="X10" s="9"/>
      <c r="Y10" s="11">
        <v>2.5538330755296077E-2</v>
      </c>
    </row>
    <row r="11" spans="1:25">
      <c r="A11" s="1" t="s">
        <v>17</v>
      </c>
      <c r="C11" s="8">
        <v>266560</v>
      </c>
      <c r="D11" s="8"/>
      <c r="E11" s="8">
        <v>3306248946</v>
      </c>
      <c r="F11" s="8"/>
      <c r="G11" s="8">
        <v>3579798307.6799998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266560</v>
      </c>
      <c r="R11" s="8"/>
      <c r="S11" s="8">
        <v>14290</v>
      </c>
      <c r="T11" s="8"/>
      <c r="U11" s="8">
        <v>3306248946</v>
      </c>
      <c r="V11" s="8"/>
      <c r="W11" s="8">
        <v>3786478002.7199998</v>
      </c>
      <c r="X11" s="9"/>
      <c r="Y11" s="11">
        <v>4.5074889248710733E-4</v>
      </c>
    </row>
    <row r="12" spans="1:25">
      <c r="A12" s="1" t="s">
        <v>18</v>
      </c>
      <c r="C12" s="8">
        <v>6180215</v>
      </c>
      <c r="D12" s="8"/>
      <c r="E12" s="8">
        <v>227881236947</v>
      </c>
      <c r="F12" s="8"/>
      <c r="G12" s="8">
        <v>224788569152.242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6180215</v>
      </c>
      <c r="R12" s="8"/>
      <c r="S12" s="8">
        <v>40250</v>
      </c>
      <c r="T12" s="8"/>
      <c r="U12" s="8">
        <v>227881236947</v>
      </c>
      <c r="V12" s="8"/>
      <c r="W12" s="8">
        <v>247273569510.18799</v>
      </c>
      <c r="X12" s="9"/>
      <c r="Y12" s="11">
        <v>2.9435873526265151E-2</v>
      </c>
    </row>
    <row r="13" spans="1:25">
      <c r="A13" s="1" t="s">
        <v>19</v>
      </c>
      <c r="C13" s="8">
        <v>1868006</v>
      </c>
      <c r="D13" s="8"/>
      <c r="E13" s="8">
        <v>12396825573</v>
      </c>
      <c r="F13" s="8"/>
      <c r="G13" s="8">
        <v>12793981500.027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1868006</v>
      </c>
      <c r="R13" s="8"/>
      <c r="S13" s="8">
        <v>8690</v>
      </c>
      <c r="T13" s="8"/>
      <c r="U13" s="8">
        <v>12396825573</v>
      </c>
      <c r="V13" s="8"/>
      <c r="W13" s="8">
        <v>16136385955.767</v>
      </c>
      <c r="X13" s="9"/>
      <c r="Y13" s="11">
        <v>1.9209033019818502E-3</v>
      </c>
    </row>
    <row r="14" spans="1:25">
      <c r="A14" s="1" t="s">
        <v>20</v>
      </c>
      <c r="C14" s="8">
        <v>1013777</v>
      </c>
      <c r="D14" s="8"/>
      <c r="E14" s="8">
        <v>50899696616</v>
      </c>
      <c r="F14" s="8"/>
      <c r="G14" s="8">
        <v>43302803803.744499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1013777</v>
      </c>
      <c r="R14" s="8"/>
      <c r="S14" s="8">
        <v>46160</v>
      </c>
      <c r="T14" s="8"/>
      <c r="U14" s="8">
        <v>50899696616</v>
      </c>
      <c r="V14" s="8"/>
      <c r="W14" s="8">
        <v>46517510439.396004</v>
      </c>
      <c r="X14" s="9"/>
      <c r="Y14" s="11">
        <v>5.5375249233596859E-3</v>
      </c>
    </row>
    <row r="15" spans="1:25">
      <c r="A15" s="1" t="s">
        <v>21</v>
      </c>
      <c r="C15" s="8">
        <v>17739053</v>
      </c>
      <c r="D15" s="8"/>
      <c r="E15" s="8">
        <v>499014393295</v>
      </c>
      <c r="F15" s="8"/>
      <c r="G15" s="8">
        <v>463761198191.29498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17739053</v>
      </c>
      <c r="R15" s="8"/>
      <c r="S15" s="8">
        <v>26200</v>
      </c>
      <c r="T15" s="8"/>
      <c r="U15" s="8">
        <v>499014393295</v>
      </c>
      <c r="V15" s="8"/>
      <c r="W15" s="8">
        <v>461997847627.83002</v>
      </c>
      <c r="X15" s="9"/>
      <c r="Y15" s="11">
        <v>5.4997023091136368E-2</v>
      </c>
    </row>
    <row r="16" spans="1:25">
      <c r="A16" s="1" t="s">
        <v>22</v>
      </c>
      <c r="C16" s="8">
        <v>2000000</v>
      </c>
      <c r="D16" s="8"/>
      <c r="E16" s="8">
        <v>70263741600</v>
      </c>
      <c r="F16" s="8"/>
      <c r="G16" s="8">
        <v>66601350000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2000000</v>
      </c>
      <c r="R16" s="8"/>
      <c r="S16" s="8">
        <v>33500</v>
      </c>
      <c r="T16" s="8"/>
      <c r="U16" s="8">
        <v>70263741600</v>
      </c>
      <c r="V16" s="8"/>
      <c r="W16" s="8">
        <v>66601350000</v>
      </c>
      <c r="X16" s="9"/>
      <c r="Y16" s="11">
        <v>7.9283399320109939E-3</v>
      </c>
    </row>
    <row r="17" spans="1:25">
      <c r="A17" s="1" t="s">
        <v>23</v>
      </c>
      <c r="C17" s="8">
        <v>2074938</v>
      </c>
      <c r="D17" s="8"/>
      <c r="E17" s="8">
        <v>89760564159</v>
      </c>
      <c r="F17" s="8"/>
      <c r="G17" s="8">
        <v>89825886778.095001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2074938</v>
      </c>
      <c r="R17" s="8"/>
      <c r="S17" s="8">
        <v>42800</v>
      </c>
      <c r="T17" s="8"/>
      <c r="U17" s="8">
        <v>89760564159</v>
      </c>
      <c r="V17" s="8"/>
      <c r="W17" s="8">
        <v>88278942688.919998</v>
      </c>
      <c r="X17" s="9"/>
      <c r="Y17" s="11">
        <v>1.0508878070433623E-2</v>
      </c>
    </row>
    <row r="18" spans="1:25">
      <c r="A18" s="1" t="s">
        <v>24</v>
      </c>
      <c r="C18" s="8">
        <v>700688</v>
      </c>
      <c r="D18" s="8"/>
      <c r="E18" s="8">
        <v>5451723682</v>
      </c>
      <c r="F18" s="8"/>
      <c r="G18" s="8">
        <v>5307474066.7679996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700688</v>
      </c>
      <c r="R18" s="8"/>
      <c r="S18" s="8">
        <v>8140</v>
      </c>
      <c r="T18" s="8"/>
      <c r="U18" s="8">
        <v>5451723682</v>
      </c>
      <c r="V18" s="8"/>
      <c r="W18" s="8">
        <v>5669663898.0959997</v>
      </c>
      <c r="X18" s="9"/>
      <c r="Y18" s="11">
        <v>6.749265996012937E-4</v>
      </c>
    </row>
    <row r="19" spans="1:25">
      <c r="A19" s="1" t="s">
        <v>25</v>
      </c>
      <c r="C19" s="8">
        <v>2851018</v>
      </c>
      <c r="D19" s="8"/>
      <c r="E19" s="8">
        <v>39776873818</v>
      </c>
      <c r="F19" s="8"/>
      <c r="G19" s="8">
        <v>36332577957.977997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2851018</v>
      </c>
      <c r="R19" s="8"/>
      <c r="S19" s="8">
        <v>13440</v>
      </c>
      <c r="T19" s="8"/>
      <c r="U19" s="8">
        <v>39776873818</v>
      </c>
      <c r="V19" s="8"/>
      <c r="W19" s="8">
        <v>38089691712.575996</v>
      </c>
      <c r="X19" s="9"/>
      <c r="Y19" s="11">
        <v>4.534262801021368E-3</v>
      </c>
    </row>
    <row r="20" spans="1:25">
      <c r="A20" s="1" t="s">
        <v>26</v>
      </c>
      <c r="C20" s="8">
        <v>203854247</v>
      </c>
      <c r="D20" s="8"/>
      <c r="E20" s="8">
        <v>703791945454</v>
      </c>
      <c r="F20" s="8"/>
      <c r="G20" s="8">
        <v>622716758629.86597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203854247</v>
      </c>
      <c r="R20" s="8"/>
      <c r="S20" s="8">
        <v>3363</v>
      </c>
      <c r="T20" s="8"/>
      <c r="U20" s="8">
        <v>703791945454</v>
      </c>
      <c r="V20" s="8"/>
      <c r="W20" s="8">
        <v>681482739756.66699</v>
      </c>
      <c r="X20" s="9"/>
      <c r="Y20" s="11">
        <v>8.1124884384311119E-2</v>
      </c>
    </row>
    <row r="21" spans="1:25">
      <c r="A21" s="1" t="s">
        <v>27</v>
      </c>
      <c r="C21" s="8">
        <v>3857361</v>
      </c>
      <c r="D21" s="8"/>
      <c r="E21" s="8">
        <v>61557302067</v>
      </c>
      <c r="F21" s="8"/>
      <c r="G21" s="8">
        <v>56557543105.237503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3857361</v>
      </c>
      <c r="R21" s="8"/>
      <c r="S21" s="8">
        <v>15090</v>
      </c>
      <c r="T21" s="8"/>
      <c r="U21" s="8">
        <v>61557302067</v>
      </c>
      <c r="V21" s="8"/>
      <c r="W21" s="8">
        <v>57861242403.934502</v>
      </c>
      <c r="X21" s="9"/>
      <c r="Y21" s="11">
        <v>6.8879024023819589E-3</v>
      </c>
    </row>
    <row r="22" spans="1:25">
      <c r="A22" s="1" t="s">
        <v>28</v>
      </c>
      <c r="C22" s="8">
        <v>23580762</v>
      </c>
      <c r="D22" s="8"/>
      <c r="E22" s="8">
        <v>306089217306</v>
      </c>
      <c r="F22" s="8"/>
      <c r="G22" s="8">
        <v>261361089597.01501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23580762</v>
      </c>
      <c r="R22" s="8"/>
      <c r="S22" s="8">
        <v>11680</v>
      </c>
      <c r="T22" s="8"/>
      <c r="U22" s="8">
        <v>306089217306</v>
      </c>
      <c r="V22" s="8"/>
      <c r="W22" s="8">
        <v>273784531524.048</v>
      </c>
      <c r="X22" s="9"/>
      <c r="Y22" s="11">
        <v>3.2591784311414594E-2</v>
      </c>
    </row>
    <row r="23" spans="1:25">
      <c r="A23" s="1" t="s">
        <v>29</v>
      </c>
      <c r="C23" s="8">
        <v>15528184</v>
      </c>
      <c r="D23" s="8"/>
      <c r="E23" s="8">
        <v>62097253481</v>
      </c>
      <c r="F23" s="8"/>
      <c r="G23" s="8">
        <v>58578828003.234001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15528184</v>
      </c>
      <c r="R23" s="8"/>
      <c r="S23" s="8">
        <v>4078</v>
      </c>
      <c r="T23" s="8"/>
      <c r="U23" s="8">
        <v>62097253481</v>
      </c>
      <c r="V23" s="8"/>
      <c r="W23" s="8">
        <v>62947156942.605598</v>
      </c>
      <c r="X23" s="9"/>
      <c r="Y23" s="11">
        <v>7.4933384682836467E-3</v>
      </c>
    </row>
    <row r="24" spans="1:25">
      <c r="A24" s="1" t="s">
        <v>30</v>
      </c>
      <c r="C24" s="8">
        <v>440714063</v>
      </c>
      <c r="D24" s="8"/>
      <c r="E24" s="8">
        <v>2238066689678</v>
      </c>
      <c r="F24" s="8"/>
      <c r="G24" s="8">
        <v>2186078153482.5</v>
      </c>
      <c r="H24" s="8"/>
      <c r="I24" s="8">
        <v>0</v>
      </c>
      <c r="J24" s="8"/>
      <c r="K24" s="8">
        <v>0</v>
      </c>
      <c r="L24" s="8"/>
      <c r="M24" s="8">
        <v>-8943121</v>
      </c>
      <c r="N24" s="8"/>
      <c r="O24" s="8">
        <v>49767696727</v>
      </c>
      <c r="P24" s="8"/>
      <c r="Q24" s="8">
        <v>431770942</v>
      </c>
      <c r="R24" s="8"/>
      <c r="S24" s="8">
        <v>5600</v>
      </c>
      <c r="T24" s="8"/>
      <c r="U24" s="8">
        <v>2192651072410</v>
      </c>
      <c r="V24" s="8"/>
      <c r="W24" s="8">
        <v>2403530667412.5601</v>
      </c>
      <c r="X24" s="9"/>
      <c r="Y24" s="11">
        <v>0.28612044903384143</v>
      </c>
    </row>
    <row r="25" spans="1:25">
      <c r="A25" s="1" t="s">
        <v>31</v>
      </c>
      <c r="C25" s="8">
        <v>9398565</v>
      </c>
      <c r="D25" s="8"/>
      <c r="E25" s="8">
        <v>74513645748</v>
      </c>
      <c r="F25" s="8"/>
      <c r="G25" s="8">
        <v>65865636944.662498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9398565</v>
      </c>
      <c r="R25" s="8"/>
      <c r="S25" s="8">
        <v>7680</v>
      </c>
      <c r="T25" s="8"/>
      <c r="U25" s="8">
        <v>74513645748</v>
      </c>
      <c r="V25" s="8"/>
      <c r="W25" s="8">
        <v>71751502373.759995</v>
      </c>
      <c r="X25" s="9"/>
      <c r="Y25" s="11">
        <v>8.5414229809405214E-3</v>
      </c>
    </row>
    <row r="26" spans="1:25">
      <c r="A26" s="1" t="s">
        <v>32</v>
      </c>
      <c r="C26" s="8">
        <v>49518000</v>
      </c>
      <c r="D26" s="8"/>
      <c r="E26" s="8">
        <v>547778406098</v>
      </c>
      <c r="F26" s="8"/>
      <c r="G26" s="8">
        <v>508969624086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49518000</v>
      </c>
      <c r="R26" s="8"/>
      <c r="S26" s="8">
        <v>10900</v>
      </c>
      <c r="T26" s="8"/>
      <c r="U26" s="8">
        <v>547778406098</v>
      </c>
      <c r="V26" s="8"/>
      <c r="W26" s="8">
        <v>536534710110</v>
      </c>
      <c r="X26" s="9"/>
      <c r="Y26" s="11">
        <v>6.3870020158376006E-2</v>
      </c>
    </row>
    <row r="27" spans="1:25">
      <c r="A27" s="1" t="s">
        <v>33</v>
      </c>
      <c r="C27" s="8">
        <v>672229</v>
      </c>
      <c r="D27" s="8"/>
      <c r="E27" s="8">
        <v>1164035383</v>
      </c>
      <c r="F27" s="8"/>
      <c r="G27" s="8">
        <v>1149354288.414</v>
      </c>
      <c r="H27" s="8"/>
      <c r="I27" s="8">
        <v>0</v>
      </c>
      <c r="J27" s="8"/>
      <c r="K27" s="8">
        <v>0</v>
      </c>
      <c r="L27" s="8"/>
      <c r="M27" s="8">
        <v>-672229</v>
      </c>
      <c r="N27" s="8"/>
      <c r="O27" s="8">
        <v>1164055371</v>
      </c>
      <c r="P27" s="8"/>
      <c r="Q27" s="8">
        <v>0</v>
      </c>
      <c r="R27" s="8"/>
      <c r="S27" s="8">
        <v>0</v>
      </c>
      <c r="T27" s="8"/>
      <c r="U27" s="8">
        <v>0</v>
      </c>
      <c r="V27" s="8"/>
      <c r="W27" s="8">
        <v>0</v>
      </c>
      <c r="X27" s="9"/>
      <c r="Y27" s="11">
        <v>0</v>
      </c>
    </row>
    <row r="28" spans="1:25">
      <c r="A28" s="1" t="s">
        <v>34</v>
      </c>
      <c r="C28" s="8">
        <v>5912222</v>
      </c>
      <c r="D28" s="8"/>
      <c r="E28" s="8">
        <v>44498032495</v>
      </c>
      <c r="F28" s="8"/>
      <c r="G28" s="8">
        <v>45782174934.189003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5912222</v>
      </c>
      <c r="R28" s="8"/>
      <c r="S28" s="8">
        <v>7940</v>
      </c>
      <c r="T28" s="8"/>
      <c r="U28" s="8">
        <v>44498032495</v>
      </c>
      <c r="V28" s="8"/>
      <c r="W28" s="8">
        <v>46663731576.054001</v>
      </c>
      <c r="X28" s="9"/>
      <c r="Y28" s="11">
        <v>5.5549313404468711E-3</v>
      </c>
    </row>
    <row r="29" spans="1:25">
      <c r="A29" s="1" t="s">
        <v>35</v>
      </c>
      <c r="C29" s="8">
        <v>12571101</v>
      </c>
      <c r="D29" s="8"/>
      <c r="E29" s="8">
        <v>57751402050</v>
      </c>
      <c r="F29" s="8"/>
      <c r="G29" s="8">
        <v>53171769048.207703</v>
      </c>
      <c r="H29" s="8"/>
      <c r="I29" s="8">
        <v>180209</v>
      </c>
      <c r="J29" s="8"/>
      <c r="K29" s="8">
        <v>825543491</v>
      </c>
      <c r="L29" s="8"/>
      <c r="M29" s="8">
        <v>0</v>
      </c>
      <c r="N29" s="8"/>
      <c r="O29" s="8">
        <v>0</v>
      </c>
      <c r="P29" s="8"/>
      <c r="Q29" s="8">
        <v>12751310</v>
      </c>
      <c r="R29" s="8"/>
      <c r="S29" s="8">
        <v>4645</v>
      </c>
      <c r="T29" s="8"/>
      <c r="U29" s="8">
        <v>58576945541</v>
      </c>
      <c r="V29" s="8"/>
      <c r="W29" s="8">
        <v>58877417432.047501</v>
      </c>
      <c r="X29" s="9"/>
      <c r="Y29" s="11">
        <v>7.0088696358284385E-3</v>
      </c>
    </row>
    <row r="30" spans="1:25">
      <c r="A30" s="1" t="s">
        <v>36</v>
      </c>
      <c r="C30" s="8">
        <v>342559842</v>
      </c>
      <c r="D30" s="8"/>
      <c r="E30" s="8">
        <v>2333789993246</v>
      </c>
      <c r="F30" s="8"/>
      <c r="G30" s="8">
        <v>2261063496642.2598</v>
      </c>
      <c r="H30" s="8"/>
      <c r="I30" s="8">
        <v>0</v>
      </c>
      <c r="J30" s="8"/>
      <c r="K30" s="8">
        <v>0</v>
      </c>
      <c r="L30" s="8"/>
      <c r="M30" s="8">
        <v>-14868320</v>
      </c>
      <c r="N30" s="8"/>
      <c r="O30" s="8">
        <v>109641464209</v>
      </c>
      <c r="P30" s="8"/>
      <c r="Q30" s="8">
        <v>327691522</v>
      </c>
      <c r="R30" s="8"/>
      <c r="S30" s="8">
        <v>7400</v>
      </c>
      <c r="T30" s="8"/>
      <c r="U30" s="8">
        <v>2232495176465</v>
      </c>
      <c r="V30" s="8"/>
      <c r="W30" s="8">
        <v>2410489005086.3398</v>
      </c>
      <c r="X30" s="9"/>
      <c r="Y30" s="11">
        <v>0.28694878158925424</v>
      </c>
    </row>
    <row r="31" spans="1:25">
      <c r="A31" s="1" t="s">
        <v>37</v>
      </c>
      <c r="C31" s="8">
        <v>5298989</v>
      </c>
      <c r="D31" s="8"/>
      <c r="E31" s="8">
        <v>35010386983</v>
      </c>
      <c r="F31" s="8"/>
      <c r="G31" s="8">
        <v>38926529514.175499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5298989</v>
      </c>
      <c r="R31" s="8"/>
      <c r="S31" s="8">
        <v>6800</v>
      </c>
      <c r="T31" s="8"/>
      <c r="U31" s="8">
        <v>35010386983</v>
      </c>
      <c r="V31" s="8"/>
      <c r="W31" s="8">
        <v>35818728105.059998</v>
      </c>
      <c r="X31" s="9"/>
      <c r="Y31" s="11">
        <v>4.2639233641539043E-3</v>
      </c>
    </row>
    <row r="32" spans="1:25">
      <c r="A32" s="1" t="s">
        <v>38</v>
      </c>
      <c r="C32" s="8">
        <v>818145</v>
      </c>
      <c r="D32" s="8"/>
      <c r="E32" s="8">
        <v>14937406542</v>
      </c>
      <c r="F32" s="8"/>
      <c r="G32" s="8">
        <v>16102885337.549999</v>
      </c>
      <c r="H32" s="8"/>
      <c r="I32" s="8">
        <v>600000</v>
      </c>
      <c r="J32" s="8"/>
      <c r="K32" s="8">
        <v>12294398591</v>
      </c>
      <c r="L32" s="8"/>
      <c r="M32" s="8">
        <v>0</v>
      </c>
      <c r="N32" s="8"/>
      <c r="O32" s="8">
        <v>0</v>
      </c>
      <c r="P32" s="8"/>
      <c r="Q32" s="8">
        <v>1418145</v>
      </c>
      <c r="R32" s="8"/>
      <c r="S32" s="8">
        <v>21120</v>
      </c>
      <c r="T32" s="8"/>
      <c r="U32" s="8">
        <v>27231805133</v>
      </c>
      <c r="V32" s="8"/>
      <c r="W32" s="8">
        <v>29773012626.720001</v>
      </c>
      <c r="X32" s="9"/>
      <c r="Y32" s="11">
        <v>3.5442309338277935E-3</v>
      </c>
    </row>
    <row r="33" spans="1:25">
      <c r="A33" s="1" t="s">
        <v>39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12320</v>
      </c>
      <c r="J33" s="8"/>
      <c r="K33" s="8">
        <v>556887508</v>
      </c>
      <c r="L33" s="8"/>
      <c r="M33" s="8">
        <v>-12320</v>
      </c>
      <c r="N33" s="8"/>
      <c r="O33" s="8">
        <v>564450240</v>
      </c>
      <c r="P33" s="8"/>
      <c r="Q33" s="8">
        <v>0</v>
      </c>
      <c r="R33" s="8"/>
      <c r="S33" s="8">
        <v>0</v>
      </c>
      <c r="T33" s="8"/>
      <c r="U33" s="8">
        <v>0</v>
      </c>
      <c r="V33" s="8"/>
      <c r="W33" s="8">
        <v>0</v>
      </c>
      <c r="X33" s="9"/>
      <c r="Y33" s="11">
        <v>0</v>
      </c>
    </row>
    <row r="34" spans="1:25" ht="24.75" thickBot="1">
      <c r="C34" s="4"/>
      <c r="D34" s="4"/>
      <c r="E34" s="10">
        <f>SUM(E9:E33)</f>
        <v>8082963778156</v>
      </c>
      <c r="F34" s="4"/>
      <c r="G34" s="10">
        <f>SUM(G9:G33)</f>
        <v>7733254413684.3965</v>
      </c>
      <c r="H34" s="4"/>
      <c r="I34" s="4"/>
      <c r="J34" s="4"/>
      <c r="K34" s="10">
        <f>SUM(K9:K33)</f>
        <v>13676829590</v>
      </c>
      <c r="L34" s="4"/>
      <c r="M34" s="4"/>
      <c r="N34" s="4"/>
      <c r="O34" s="10">
        <f>SUM(O9:O33)</f>
        <v>161137666547</v>
      </c>
      <c r="P34" s="4"/>
      <c r="Q34" s="4"/>
      <c r="R34" s="4"/>
      <c r="S34" s="4"/>
      <c r="T34" s="4"/>
      <c r="U34" s="10">
        <f>SUM(U9:U33)</f>
        <v>7948209250806</v>
      </c>
      <c r="V34" s="4"/>
      <c r="W34" s="10">
        <f>SUM(W9:W33)</f>
        <v>8272452881803.0879</v>
      </c>
      <c r="Y34" s="12">
        <f>SUM(Y9:Y33)</f>
        <v>0.98476710334668693</v>
      </c>
    </row>
    <row r="35" spans="1:25" ht="24.75" thickTop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5">
      <c r="Y37" s="3">
        <v>8400415543624</v>
      </c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S9" sqref="S9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4.75">
      <c r="A6" s="5" t="s">
        <v>43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44</v>
      </c>
      <c r="K6" s="6" t="s">
        <v>90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ht="24.75">
      <c r="A7" s="6" t="s">
        <v>43</v>
      </c>
      <c r="C7" s="6" t="s">
        <v>45</v>
      </c>
      <c r="E7" s="6" t="s">
        <v>46</v>
      </c>
      <c r="G7" s="6" t="s">
        <v>47</v>
      </c>
      <c r="I7" s="6" t="s">
        <v>41</v>
      </c>
      <c r="K7" s="6" t="s">
        <v>48</v>
      </c>
      <c r="M7" s="6" t="s">
        <v>49</v>
      </c>
      <c r="O7" s="6" t="s">
        <v>50</v>
      </c>
      <c r="Q7" s="6" t="s">
        <v>48</v>
      </c>
      <c r="S7" s="6" t="s">
        <v>42</v>
      </c>
    </row>
    <row r="8" spans="1:19">
      <c r="A8" s="1" t="s">
        <v>51</v>
      </c>
      <c r="C8" s="4" t="s">
        <v>52</v>
      </c>
      <c r="D8" s="4"/>
      <c r="E8" s="4" t="s">
        <v>53</v>
      </c>
      <c r="F8" s="4"/>
      <c r="G8" s="4" t="s">
        <v>54</v>
      </c>
      <c r="H8" s="4"/>
      <c r="I8" s="7">
        <v>5</v>
      </c>
      <c r="J8" s="4"/>
      <c r="K8" s="7">
        <v>52030383671</v>
      </c>
      <c r="L8" s="4"/>
      <c r="M8" s="7">
        <v>645451000000</v>
      </c>
      <c r="N8" s="4"/>
      <c r="O8" s="7">
        <v>695801500000</v>
      </c>
      <c r="P8" s="4"/>
      <c r="Q8" s="7">
        <v>1679883671</v>
      </c>
      <c r="R8" s="4"/>
      <c r="S8" s="11">
        <v>1.9997625858818956E-4</v>
      </c>
    </row>
    <row r="9" spans="1:19">
      <c r="A9" s="1" t="s">
        <v>55</v>
      </c>
      <c r="C9" s="4" t="s">
        <v>56</v>
      </c>
      <c r="D9" s="4"/>
      <c r="E9" s="4" t="s">
        <v>53</v>
      </c>
      <c r="F9" s="4"/>
      <c r="G9" s="4" t="s">
        <v>54</v>
      </c>
      <c r="H9" s="4"/>
      <c r="I9" s="7">
        <v>5</v>
      </c>
      <c r="J9" s="4"/>
      <c r="K9" s="7">
        <v>455323443214</v>
      </c>
      <c r="L9" s="4"/>
      <c r="M9" s="7">
        <v>15416261032</v>
      </c>
      <c r="N9" s="4"/>
      <c r="O9" s="7">
        <v>470001800000</v>
      </c>
      <c r="P9" s="4"/>
      <c r="Q9" s="7">
        <v>737904246</v>
      </c>
      <c r="R9" s="4"/>
      <c r="S9" s="11">
        <v>8.7841398103225585E-5</v>
      </c>
    </row>
    <row r="10" spans="1:19" ht="24.75" thickBot="1">
      <c r="C10" s="4"/>
      <c r="D10" s="4"/>
      <c r="E10" s="4"/>
      <c r="F10" s="4"/>
      <c r="G10" s="4"/>
      <c r="H10" s="4"/>
      <c r="I10" s="4"/>
      <c r="J10" s="4"/>
      <c r="K10" s="13">
        <f>SUM(K8:K9)</f>
        <v>507353826885</v>
      </c>
      <c r="L10" s="4"/>
      <c r="M10" s="13">
        <f>SUM(M8:M9)</f>
        <v>660867261032</v>
      </c>
      <c r="N10" s="4"/>
      <c r="O10" s="13">
        <f>SUM(O8:O9)</f>
        <v>1165803300000</v>
      </c>
      <c r="P10" s="4"/>
      <c r="Q10" s="13">
        <f>SUM(Q8:Q9)</f>
        <v>2417787917</v>
      </c>
      <c r="R10" s="4"/>
      <c r="S10" s="14">
        <f>SUM(S8:S9)</f>
        <v>2.8781765669141511E-4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5"/>
  <sheetViews>
    <sheetView rightToLeft="1" workbookViewId="0">
      <selection activeCell="E10" sqref="E10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24.7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1" ht="24.75">
      <c r="A6" s="6" t="s">
        <v>58</v>
      </c>
      <c r="B6" s="6" t="s">
        <v>58</v>
      </c>
      <c r="C6" s="6" t="s">
        <v>58</v>
      </c>
      <c r="D6" s="6" t="s">
        <v>58</v>
      </c>
      <c r="E6" s="6" t="s">
        <v>58</v>
      </c>
      <c r="F6" s="6" t="s">
        <v>58</v>
      </c>
      <c r="G6" s="6" t="s">
        <v>58</v>
      </c>
      <c r="I6" s="6" t="s">
        <v>59</v>
      </c>
      <c r="J6" s="6" t="s">
        <v>59</v>
      </c>
      <c r="K6" s="6" t="s">
        <v>59</v>
      </c>
      <c r="L6" s="6" t="s">
        <v>59</v>
      </c>
      <c r="M6" s="6" t="s">
        <v>59</v>
      </c>
      <c r="O6" s="6" t="s">
        <v>60</v>
      </c>
      <c r="P6" s="6" t="s">
        <v>60</v>
      </c>
      <c r="Q6" s="6" t="s">
        <v>60</v>
      </c>
      <c r="R6" s="6" t="s">
        <v>60</v>
      </c>
      <c r="S6" s="6" t="s">
        <v>60</v>
      </c>
    </row>
    <row r="7" spans="1:21" ht="24.75">
      <c r="A7" s="6" t="s">
        <v>61</v>
      </c>
      <c r="C7" s="6" t="s">
        <v>62</v>
      </c>
      <c r="E7" s="6" t="s">
        <v>40</v>
      </c>
      <c r="G7" s="6" t="s">
        <v>41</v>
      </c>
      <c r="I7" s="6" t="s">
        <v>63</v>
      </c>
      <c r="K7" s="6" t="s">
        <v>64</v>
      </c>
      <c r="M7" s="6" t="s">
        <v>65</v>
      </c>
      <c r="O7" s="6" t="s">
        <v>63</v>
      </c>
      <c r="Q7" s="6" t="s">
        <v>64</v>
      </c>
      <c r="S7" s="6" t="s">
        <v>65</v>
      </c>
    </row>
    <row r="8" spans="1:21">
      <c r="A8" s="1" t="s">
        <v>51</v>
      </c>
      <c r="C8" s="7">
        <v>1</v>
      </c>
      <c r="D8" s="4"/>
      <c r="E8" s="4" t="s">
        <v>91</v>
      </c>
      <c r="F8" s="4"/>
      <c r="G8" s="7">
        <v>5</v>
      </c>
      <c r="H8" s="4"/>
      <c r="I8" s="15">
        <v>0</v>
      </c>
      <c r="J8" s="15"/>
      <c r="K8" s="15">
        <v>0</v>
      </c>
      <c r="L8" s="15"/>
      <c r="M8" s="15">
        <v>0</v>
      </c>
      <c r="N8" s="15"/>
      <c r="O8" s="15">
        <v>3742841</v>
      </c>
      <c r="P8" s="15"/>
      <c r="Q8" s="15">
        <v>0</v>
      </c>
      <c r="R8" s="15"/>
      <c r="S8" s="15">
        <v>3742841</v>
      </c>
      <c r="T8" s="16"/>
      <c r="U8" s="16"/>
    </row>
    <row r="9" spans="1:21">
      <c r="A9" s="1" t="s">
        <v>55</v>
      </c>
      <c r="C9" s="7">
        <v>21</v>
      </c>
      <c r="D9" s="4"/>
      <c r="E9" s="4" t="s">
        <v>91</v>
      </c>
      <c r="F9" s="4"/>
      <c r="G9" s="7">
        <v>5</v>
      </c>
      <c r="H9" s="4"/>
      <c r="I9" s="15">
        <v>16026094510</v>
      </c>
      <c r="J9" s="15"/>
      <c r="K9" s="15">
        <v>-884936422</v>
      </c>
      <c r="L9" s="15"/>
      <c r="M9" s="15">
        <v>16911030932</v>
      </c>
      <c r="N9" s="15"/>
      <c r="O9" s="15">
        <v>178691584249</v>
      </c>
      <c r="P9" s="15"/>
      <c r="Q9" s="15">
        <v>0</v>
      </c>
      <c r="R9" s="15"/>
      <c r="S9" s="15">
        <v>178691584249</v>
      </c>
      <c r="T9" s="16"/>
      <c r="U9" s="16"/>
    </row>
    <row r="10" spans="1:21" ht="24.75" thickBot="1">
      <c r="C10" s="4"/>
      <c r="D10" s="4"/>
      <c r="E10" s="4"/>
      <c r="F10" s="4"/>
      <c r="G10" s="4"/>
      <c r="H10" s="4"/>
      <c r="I10" s="17">
        <f>SUM(I8:I9)</f>
        <v>16026094510</v>
      </c>
      <c r="J10" s="15"/>
      <c r="K10" s="17">
        <f>SUM(K8:K9)</f>
        <v>-884936422</v>
      </c>
      <c r="L10" s="15"/>
      <c r="M10" s="17">
        <f>SUM(M8:M9)</f>
        <v>16911030932</v>
      </c>
      <c r="N10" s="15"/>
      <c r="O10" s="17">
        <f>SUM(O8:O9)</f>
        <v>178695327090</v>
      </c>
      <c r="P10" s="15"/>
      <c r="Q10" s="17">
        <f>SUM(Q8:Q9)</f>
        <v>0</v>
      </c>
      <c r="R10" s="15"/>
      <c r="S10" s="17">
        <f>SUM(S8:S9)</f>
        <v>178695327090</v>
      </c>
      <c r="T10" s="16"/>
      <c r="U10" s="16"/>
    </row>
    <row r="11" spans="1:21" ht="24.75" thickTop="1">
      <c r="C11" s="4"/>
      <c r="D11" s="4"/>
      <c r="E11" s="4"/>
      <c r="F11" s="4"/>
      <c r="G11" s="4"/>
      <c r="H11" s="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6"/>
    </row>
    <row r="12" spans="1:2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5"/>
  <sheetViews>
    <sheetView rightToLeft="1" tabSelected="1" workbookViewId="0">
      <selection activeCell="S13" sqref="S13"/>
    </sheetView>
  </sheetViews>
  <sheetFormatPr defaultRowHeight="24"/>
  <cols>
    <col min="1" max="1" width="18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ht="24.7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2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2" ht="24.75">
      <c r="A6" s="5" t="s">
        <v>3</v>
      </c>
      <c r="C6" s="6" t="s">
        <v>66</v>
      </c>
      <c r="D6" s="6" t="s">
        <v>66</v>
      </c>
      <c r="E6" s="6" t="s">
        <v>66</v>
      </c>
      <c r="F6" s="6" t="s">
        <v>66</v>
      </c>
      <c r="G6" s="6" t="s">
        <v>66</v>
      </c>
      <c r="I6" s="6" t="s">
        <v>59</v>
      </c>
      <c r="J6" s="6" t="s">
        <v>59</v>
      </c>
      <c r="K6" s="6" t="s">
        <v>59</v>
      </c>
      <c r="L6" s="6" t="s">
        <v>59</v>
      </c>
      <c r="M6" s="6" t="s">
        <v>59</v>
      </c>
      <c r="O6" s="6" t="s">
        <v>60</v>
      </c>
      <c r="P6" s="6" t="s">
        <v>60</v>
      </c>
      <c r="Q6" s="6" t="s">
        <v>60</v>
      </c>
      <c r="R6" s="6" t="s">
        <v>60</v>
      </c>
      <c r="S6" s="6" t="s">
        <v>60</v>
      </c>
    </row>
    <row r="7" spans="1:22" ht="24.75">
      <c r="A7" s="6" t="s">
        <v>3</v>
      </c>
      <c r="C7" s="6" t="s">
        <v>67</v>
      </c>
      <c r="E7" s="6" t="s">
        <v>68</v>
      </c>
      <c r="G7" s="6" t="s">
        <v>69</v>
      </c>
      <c r="I7" s="6" t="s">
        <v>70</v>
      </c>
      <c r="K7" s="6" t="s">
        <v>64</v>
      </c>
      <c r="M7" s="6" t="s">
        <v>71</v>
      </c>
      <c r="O7" s="6" t="s">
        <v>70</v>
      </c>
      <c r="Q7" s="6" t="s">
        <v>64</v>
      </c>
      <c r="S7" s="6" t="s">
        <v>71</v>
      </c>
    </row>
    <row r="8" spans="1:22">
      <c r="A8" s="1" t="s">
        <v>36</v>
      </c>
      <c r="C8" s="4" t="s">
        <v>72</v>
      </c>
      <c r="D8" s="4"/>
      <c r="E8" s="7">
        <v>64411171</v>
      </c>
      <c r="F8" s="4"/>
      <c r="G8" s="7">
        <v>480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30917362080</v>
      </c>
      <c r="P8" s="4"/>
      <c r="Q8" s="7">
        <v>0</v>
      </c>
      <c r="R8" s="4"/>
      <c r="S8" s="7">
        <f>O8-Q8</f>
        <v>30917362080</v>
      </c>
      <c r="T8" s="4"/>
      <c r="U8" s="4"/>
      <c r="V8" s="4"/>
    </row>
    <row r="9" spans="1:22">
      <c r="A9" s="1" t="s">
        <v>30</v>
      </c>
      <c r="C9" s="4" t="s">
        <v>73</v>
      </c>
      <c r="D9" s="4"/>
      <c r="E9" s="7">
        <v>102000000</v>
      </c>
      <c r="F9" s="4"/>
      <c r="G9" s="7">
        <v>500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51000000000</v>
      </c>
      <c r="P9" s="4"/>
      <c r="Q9" s="7">
        <v>0</v>
      </c>
      <c r="R9" s="4"/>
      <c r="S9" s="7">
        <f t="shared" ref="S9:S11" si="0">O9-Q9</f>
        <v>51000000000</v>
      </c>
      <c r="T9" s="4"/>
      <c r="U9" s="4"/>
      <c r="V9" s="4"/>
    </row>
    <row r="10" spans="1:22">
      <c r="A10" s="1" t="s">
        <v>26</v>
      </c>
      <c r="C10" s="4" t="s">
        <v>74</v>
      </c>
      <c r="D10" s="4"/>
      <c r="E10" s="7">
        <v>82154247</v>
      </c>
      <c r="F10" s="4"/>
      <c r="G10" s="7">
        <v>250</v>
      </c>
      <c r="H10" s="4"/>
      <c r="I10" s="7">
        <v>0</v>
      </c>
      <c r="J10" s="4"/>
      <c r="K10" s="7">
        <v>0</v>
      </c>
      <c r="L10" s="4"/>
      <c r="M10" s="7">
        <v>0</v>
      </c>
      <c r="N10" s="4"/>
      <c r="O10" s="7">
        <v>20538561750</v>
      </c>
      <c r="P10" s="4"/>
      <c r="Q10" s="7">
        <v>0</v>
      </c>
      <c r="R10" s="4"/>
      <c r="S10" s="7">
        <f t="shared" si="0"/>
        <v>20538561750</v>
      </c>
      <c r="T10" s="4"/>
      <c r="U10" s="4"/>
      <c r="V10" s="4"/>
    </row>
    <row r="11" spans="1:22">
      <c r="A11" s="1" t="s">
        <v>27</v>
      </c>
      <c r="C11" s="4" t="s">
        <v>75</v>
      </c>
      <c r="D11" s="4"/>
      <c r="E11" s="7">
        <v>1500000</v>
      </c>
      <c r="F11" s="4"/>
      <c r="G11" s="7">
        <v>1800</v>
      </c>
      <c r="H11" s="4"/>
      <c r="I11" s="7">
        <v>0</v>
      </c>
      <c r="J11" s="4"/>
      <c r="K11" s="7">
        <v>0</v>
      </c>
      <c r="L11" s="4"/>
      <c r="M11" s="7">
        <v>0</v>
      </c>
      <c r="N11" s="4"/>
      <c r="O11" s="7">
        <v>2700000000</v>
      </c>
      <c r="P11" s="4"/>
      <c r="Q11" s="7">
        <v>291936469</v>
      </c>
      <c r="R11" s="4"/>
      <c r="S11" s="7">
        <f t="shared" si="0"/>
        <v>2408063531</v>
      </c>
      <c r="T11" s="4"/>
      <c r="U11" s="4"/>
      <c r="V11" s="4"/>
    </row>
    <row r="12" spans="1:22" ht="24.75" thickBot="1">
      <c r="C12" s="4"/>
      <c r="D12" s="4"/>
      <c r="E12" s="4"/>
      <c r="F12" s="4"/>
      <c r="G12" s="4"/>
      <c r="H12" s="4"/>
      <c r="I12" s="13">
        <f>SUM(I8:I11)</f>
        <v>0</v>
      </c>
      <c r="J12" s="4"/>
      <c r="K12" s="13">
        <f>SUM(K8:K11)</f>
        <v>0</v>
      </c>
      <c r="L12" s="4"/>
      <c r="M12" s="13">
        <f>SUM(M8:M11)</f>
        <v>0</v>
      </c>
      <c r="N12" s="4"/>
      <c r="O12" s="13">
        <f>SUM(O8:O11)</f>
        <v>105155923830</v>
      </c>
      <c r="P12" s="4"/>
      <c r="Q12" s="13">
        <f>SUM(Q8:Q11)</f>
        <v>291936469</v>
      </c>
      <c r="R12" s="4"/>
      <c r="S12" s="13">
        <f>SUM(S8:S11)</f>
        <v>104863987361</v>
      </c>
      <c r="T12" s="4"/>
      <c r="U12" s="4"/>
      <c r="V12" s="4"/>
    </row>
    <row r="13" spans="1:22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3"/>
  <sheetViews>
    <sheetView rightToLeft="1" workbookViewId="0">
      <selection activeCell="K35" sqref="K35"/>
    </sheetView>
  </sheetViews>
  <sheetFormatPr defaultRowHeight="24"/>
  <cols>
    <col min="1" max="1" width="30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5" t="s">
        <v>3</v>
      </c>
      <c r="C6" s="6" t="s">
        <v>59</v>
      </c>
      <c r="D6" s="6" t="s">
        <v>59</v>
      </c>
      <c r="E6" s="6" t="s">
        <v>59</v>
      </c>
      <c r="F6" s="6" t="s">
        <v>59</v>
      </c>
      <c r="G6" s="6" t="s">
        <v>59</v>
      </c>
      <c r="H6" s="6" t="s">
        <v>59</v>
      </c>
      <c r="I6" s="6" t="s">
        <v>59</v>
      </c>
      <c r="K6" s="6" t="s">
        <v>60</v>
      </c>
      <c r="L6" s="6" t="s">
        <v>60</v>
      </c>
      <c r="M6" s="6" t="s">
        <v>60</v>
      </c>
      <c r="N6" s="6" t="s">
        <v>60</v>
      </c>
      <c r="O6" s="6" t="s">
        <v>60</v>
      </c>
      <c r="P6" s="6" t="s">
        <v>60</v>
      </c>
      <c r="Q6" s="6" t="s">
        <v>60</v>
      </c>
    </row>
    <row r="7" spans="1:17" ht="24.75">
      <c r="A7" s="6" t="s">
        <v>3</v>
      </c>
      <c r="C7" s="6" t="s">
        <v>7</v>
      </c>
      <c r="E7" s="6" t="s">
        <v>76</v>
      </c>
      <c r="G7" s="6" t="s">
        <v>77</v>
      </c>
      <c r="I7" s="6" t="s">
        <v>78</v>
      </c>
      <c r="K7" s="6" t="s">
        <v>7</v>
      </c>
      <c r="M7" s="6" t="s">
        <v>76</v>
      </c>
      <c r="O7" s="6" t="s">
        <v>77</v>
      </c>
      <c r="Q7" s="6" t="s">
        <v>78</v>
      </c>
    </row>
    <row r="8" spans="1:17">
      <c r="A8" s="1" t="s">
        <v>28</v>
      </c>
      <c r="C8" s="8">
        <v>23580762</v>
      </c>
      <c r="D8" s="8"/>
      <c r="E8" s="8">
        <v>273784531524</v>
      </c>
      <c r="F8" s="8"/>
      <c r="G8" s="8">
        <v>261361089597</v>
      </c>
      <c r="H8" s="8"/>
      <c r="I8" s="8">
        <f>E8-G8</f>
        <v>12423441927</v>
      </c>
      <c r="J8" s="8"/>
      <c r="K8" s="8">
        <v>23580762</v>
      </c>
      <c r="L8" s="8"/>
      <c r="M8" s="8">
        <v>273784531524</v>
      </c>
      <c r="N8" s="8"/>
      <c r="O8" s="8">
        <v>306089217306</v>
      </c>
      <c r="P8" s="8"/>
      <c r="Q8" s="8">
        <f>M8-O8</f>
        <v>-32304685782</v>
      </c>
    </row>
    <row r="9" spans="1:17">
      <c r="A9" s="1" t="s">
        <v>25</v>
      </c>
      <c r="C9" s="8">
        <v>2851018</v>
      </c>
      <c r="D9" s="8"/>
      <c r="E9" s="8">
        <v>38089691712</v>
      </c>
      <c r="F9" s="8"/>
      <c r="G9" s="8">
        <v>36332577957</v>
      </c>
      <c r="H9" s="8"/>
      <c r="I9" s="8">
        <f t="shared" ref="I9:I30" si="0">E9-G9</f>
        <v>1757113755</v>
      </c>
      <c r="J9" s="8"/>
      <c r="K9" s="8">
        <v>2851018</v>
      </c>
      <c r="L9" s="8"/>
      <c r="M9" s="8">
        <v>38089691712</v>
      </c>
      <c r="N9" s="8"/>
      <c r="O9" s="8">
        <v>39776873818</v>
      </c>
      <c r="P9" s="8"/>
      <c r="Q9" s="8">
        <f t="shared" ref="Q9:Q30" si="1">M9-O9</f>
        <v>-1687182106</v>
      </c>
    </row>
    <row r="10" spans="1:17">
      <c r="A10" s="1" t="s">
        <v>37</v>
      </c>
      <c r="C10" s="8">
        <v>5298989</v>
      </c>
      <c r="D10" s="8"/>
      <c r="E10" s="8">
        <v>35818728105</v>
      </c>
      <c r="F10" s="8"/>
      <c r="G10" s="8">
        <v>38926529514</v>
      </c>
      <c r="H10" s="8"/>
      <c r="I10" s="8">
        <f t="shared" si="0"/>
        <v>-3107801409</v>
      </c>
      <c r="J10" s="8"/>
      <c r="K10" s="8">
        <v>5298989</v>
      </c>
      <c r="L10" s="8"/>
      <c r="M10" s="8">
        <v>35818728105</v>
      </c>
      <c r="N10" s="8"/>
      <c r="O10" s="8">
        <v>35010386983</v>
      </c>
      <c r="P10" s="8"/>
      <c r="Q10" s="8">
        <f>M10-O10</f>
        <v>808341122</v>
      </c>
    </row>
    <row r="11" spans="1:17">
      <c r="A11" s="1" t="s">
        <v>22</v>
      </c>
      <c r="C11" s="8">
        <v>2000000</v>
      </c>
      <c r="D11" s="8"/>
      <c r="E11" s="8">
        <v>66601350000</v>
      </c>
      <c r="F11" s="8"/>
      <c r="G11" s="8">
        <v>66601350000</v>
      </c>
      <c r="H11" s="8"/>
      <c r="I11" s="8">
        <f t="shared" si="0"/>
        <v>0</v>
      </c>
      <c r="J11" s="8"/>
      <c r="K11" s="8">
        <v>2000000</v>
      </c>
      <c r="L11" s="8"/>
      <c r="M11" s="8">
        <v>66601350000</v>
      </c>
      <c r="N11" s="8"/>
      <c r="O11" s="8">
        <v>70263741600</v>
      </c>
      <c r="P11" s="8"/>
      <c r="Q11" s="8">
        <f t="shared" si="1"/>
        <v>-3662391600</v>
      </c>
    </row>
    <row r="12" spans="1:17">
      <c r="A12" s="1" t="s">
        <v>21</v>
      </c>
      <c r="C12" s="8">
        <v>17739053</v>
      </c>
      <c r="D12" s="8"/>
      <c r="E12" s="8">
        <v>461997847627</v>
      </c>
      <c r="F12" s="8"/>
      <c r="G12" s="8">
        <v>463761198191</v>
      </c>
      <c r="H12" s="8"/>
      <c r="I12" s="8">
        <f t="shared" si="0"/>
        <v>-1763350564</v>
      </c>
      <c r="J12" s="8"/>
      <c r="K12" s="8">
        <v>17739053</v>
      </c>
      <c r="L12" s="8"/>
      <c r="M12" s="8">
        <v>461997847627</v>
      </c>
      <c r="N12" s="8"/>
      <c r="O12" s="8">
        <v>499014393295</v>
      </c>
      <c r="P12" s="8"/>
      <c r="Q12" s="8">
        <f t="shared" si="1"/>
        <v>-37016545668</v>
      </c>
    </row>
    <row r="13" spans="1:17">
      <c r="A13" s="1" t="s">
        <v>24</v>
      </c>
      <c r="C13" s="8">
        <v>700688</v>
      </c>
      <c r="D13" s="8"/>
      <c r="E13" s="8">
        <v>5669663898</v>
      </c>
      <c r="F13" s="8"/>
      <c r="G13" s="8">
        <v>5307474066</v>
      </c>
      <c r="H13" s="8"/>
      <c r="I13" s="8">
        <f t="shared" si="0"/>
        <v>362189832</v>
      </c>
      <c r="J13" s="8"/>
      <c r="K13" s="8">
        <v>700688</v>
      </c>
      <c r="L13" s="8"/>
      <c r="M13" s="8">
        <v>5669663898</v>
      </c>
      <c r="N13" s="8"/>
      <c r="O13" s="8">
        <v>5451723682</v>
      </c>
      <c r="P13" s="8"/>
      <c r="Q13" s="8">
        <f t="shared" si="1"/>
        <v>217940216</v>
      </c>
    </row>
    <row r="14" spans="1:17">
      <c r="A14" s="1" t="s">
        <v>34</v>
      </c>
      <c r="C14" s="8">
        <v>5912222</v>
      </c>
      <c r="D14" s="8"/>
      <c r="E14" s="8">
        <v>46663731576</v>
      </c>
      <c r="F14" s="8"/>
      <c r="G14" s="8">
        <v>45782174934</v>
      </c>
      <c r="H14" s="8"/>
      <c r="I14" s="8">
        <f t="shared" si="0"/>
        <v>881556642</v>
      </c>
      <c r="J14" s="8"/>
      <c r="K14" s="8">
        <v>5912222</v>
      </c>
      <c r="L14" s="8"/>
      <c r="M14" s="8">
        <v>46663731576</v>
      </c>
      <c r="N14" s="8"/>
      <c r="O14" s="8">
        <v>44498032495</v>
      </c>
      <c r="P14" s="8"/>
      <c r="Q14" s="8">
        <f t="shared" si="1"/>
        <v>2165699081</v>
      </c>
    </row>
    <row r="15" spans="1:17">
      <c r="A15" s="1" t="s">
        <v>15</v>
      </c>
      <c r="C15" s="8">
        <v>49003856</v>
      </c>
      <c r="D15" s="8"/>
      <c r="E15" s="8">
        <v>414054405982</v>
      </c>
      <c r="F15" s="8"/>
      <c r="G15" s="8">
        <v>410157423338</v>
      </c>
      <c r="H15" s="8"/>
      <c r="I15" s="8">
        <f t="shared" si="0"/>
        <v>3896982644</v>
      </c>
      <c r="J15" s="8"/>
      <c r="K15" s="8">
        <v>49003856</v>
      </c>
      <c r="L15" s="8"/>
      <c r="M15" s="8">
        <v>414054405982</v>
      </c>
      <c r="N15" s="8"/>
      <c r="O15" s="8">
        <v>403061657577</v>
      </c>
      <c r="P15" s="8"/>
      <c r="Q15" s="8">
        <f t="shared" si="1"/>
        <v>10992748405</v>
      </c>
    </row>
    <row r="16" spans="1:17">
      <c r="A16" s="1" t="s">
        <v>19</v>
      </c>
      <c r="C16" s="8">
        <v>1868006</v>
      </c>
      <c r="D16" s="8"/>
      <c r="E16" s="8">
        <v>16136385955</v>
      </c>
      <c r="F16" s="8"/>
      <c r="G16" s="8">
        <v>12793981500</v>
      </c>
      <c r="H16" s="8"/>
      <c r="I16" s="8">
        <f t="shared" si="0"/>
        <v>3342404455</v>
      </c>
      <c r="J16" s="8"/>
      <c r="K16" s="8">
        <v>1868006</v>
      </c>
      <c r="L16" s="8"/>
      <c r="M16" s="8">
        <v>16136385955</v>
      </c>
      <c r="N16" s="8"/>
      <c r="O16" s="8">
        <v>12396825573</v>
      </c>
      <c r="P16" s="8"/>
      <c r="Q16" s="8">
        <f t="shared" si="1"/>
        <v>3739560382</v>
      </c>
    </row>
    <row r="17" spans="1:17">
      <c r="A17" s="1" t="s">
        <v>36</v>
      </c>
      <c r="C17" s="8">
        <v>327691522</v>
      </c>
      <c r="D17" s="8"/>
      <c r="E17" s="8">
        <v>2410489005086</v>
      </c>
      <c r="F17" s="8"/>
      <c r="G17" s="8">
        <v>2159768679861</v>
      </c>
      <c r="H17" s="8"/>
      <c r="I17" s="8">
        <f t="shared" si="0"/>
        <v>250720325225</v>
      </c>
      <c r="J17" s="8"/>
      <c r="K17" s="8">
        <v>327691522</v>
      </c>
      <c r="L17" s="8"/>
      <c r="M17" s="8">
        <v>2410489005086</v>
      </c>
      <c r="N17" s="8"/>
      <c r="O17" s="8">
        <v>2232495176465</v>
      </c>
      <c r="P17" s="8"/>
      <c r="Q17" s="8">
        <f t="shared" si="1"/>
        <v>177993828621</v>
      </c>
    </row>
    <row r="18" spans="1:17">
      <c r="A18" s="1" t="s">
        <v>27</v>
      </c>
      <c r="C18" s="8">
        <v>3857361</v>
      </c>
      <c r="D18" s="8"/>
      <c r="E18" s="8">
        <v>57861242403</v>
      </c>
      <c r="F18" s="8"/>
      <c r="G18" s="8">
        <v>56557543105</v>
      </c>
      <c r="H18" s="8"/>
      <c r="I18" s="8">
        <f t="shared" si="0"/>
        <v>1303699298</v>
      </c>
      <c r="J18" s="8"/>
      <c r="K18" s="8">
        <v>3857361</v>
      </c>
      <c r="L18" s="8"/>
      <c r="M18" s="8">
        <v>57861242403</v>
      </c>
      <c r="N18" s="8"/>
      <c r="O18" s="8">
        <v>61557302067</v>
      </c>
      <c r="P18" s="8"/>
      <c r="Q18" s="8">
        <f t="shared" si="1"/>
        <v>-3696059664</v>
      </c>
    </row>
    <row r="19" spans="1:17">
      <c r="A19" s="1" t="s">
        <v>17</v>
      </c>
      <c r="C19" s="8">
        <v>266560</v>
      </c>
      <c r="D19" s="8"/>
      <c r="E19" s="8">
        <v>3786478002</v>
      </c>
      <c r="F19" s="8"/>
      <c r="G19" s="8">
        <v>3579798307</v>
      </c>
      <c r="H19" s="8"/>
      <c r="I19" s="8">
        <f t="shared" si="0"/>
        <v>206679695</v>
      </c>
      <c r="J19" s="8"/>
      <c r="K19" s="8">
        <v>266560</v>
      </c>
      <c r="L19" s="8"/>
      <c r="M19" s="8">
        <v>3786478002</v>
      </c>
      <c r="N19" s="8"/>
      <c r="O19" s="8">
        <v>3306248946</v>
      </c>
      <c r="P19" s="8"/>
      <c r="Q19" s="8">
        <f t="shared" si="1"/>
        <v>480229056</v>
      </c>
    </row>
    <row r="20" spans="1:17">
      <c r="A20" s="1" t="s">
        <v>20</v>
      </c>
      <c r="C20" s="8">
        <v>1013777</v>
      </c>
      <c r="D20" s="8"/>
      <c r="E20" s="8">
        <v>46517510439</v>
      </c>
      <c r="F20" s="8"/>
      <c r="G20" s="8">
        <v>43302803803</v>
      </c>
      <c r="H20" s="8"/>
      <c r="I20" s="8">
        <f t="shared" si="0"/>
        <v>3214706636</v>
      </c>
      <c r="J20" s="8"/>
      <c r="K20" s="8">
        <v>1013777</v>
      </c>
      <c r="L20" s="8"/>
      <c r="M20" s="8">
        <v>46517510439</v>
      </c>
      <c r="N20" s="8"/>
      <c r="O20" s="8">
        <v>50899696616</v>
      </c>
      <c r="P20" s="8"/>
      <c r="Q20" s="8">
        <f t="shared" si="1"/>
        <v>-4382186177</v>
      </c>
    </row>
    <row r="21" spans="1:17">
      <c r="A21" s="1" t="s">
        <v>35</v>
      </c>
      <c r="C21" s="8">
        <v>12751310</v>
      </c>
      <c r="D21" s="8"/>
      <c r="E21" s="8">
        <v>58877417432</v>
      </c>
      <c r="F21" s="8"/>
      <c r="G21" s="8">
        <v>53997312539</v>
      </c>
      <c r="H21" s="8"/>
      <c r="I21" s="8">
        <f t="shared" si="0"/>
        <v>4880104893</v>
      </c>
      <c r="J21" s="8"/>
      <c r="K21" s="8">
        <v>12751310</v>
      </c>
      <c r="L21" s="8"/>
      <c r="M21" s="8">
        <v>58877417432</v>
      </c>
      <c r="N21" s="8"/>
      <c r="O21" s="8">
        <v>58576945541</v>
      </c>
      <c r="P21" s="8"/>
      <c r="Q21" s="8">
        <f t="shared" si="1"/>
        <v>300471891</v>
      </c>
    </row>
    <row r="22" spans="1:17">
      <c r="A22" s="1" t="s">
        <v>26</v>
      </c>
      <c r="C22" s="8">
        <v>203854247</v>
      </c>
      <c r="D22" s="8"/>
      <c r="E22" s="8">
        <v>681482739756</v>
      </c>
      <c r="F22" s="8"/>
      <c r="G22" s="8">
        <v>622716758629</v>
      </c>
      <c r="H22" s="8"/>
      <c r="I22" s="8">
        <f t="shared" si="0"/>
        <v>58765981127</v>
      </c>
      <c r="J22" s="8"/>
      <c r="K22" s="8">
        <v>203854247</v>
      </c>
      <c r="L22" s="8"/>
      <c r="M22" s="8">
        <v>681482739756</v>
      </c>
      <c r="N22" s="8"/>
      <c r="O22" s="8">
        <v>703791945454</v>
      </c>
      <c r="P22" s="8"/>
      <c r="Q22" s="8">
        <f t="shared" si="1"/>
        <v>-22309205698</v>
      </c>
    </row>
    <row r="23" spans="1:17">
      <c r="A23" s="1" t="s">
        <v>30</v>
      </c>
      <c r="C23" s="8">
        <v>431770942</v>
      </c>
      <c r="D23" s="8"/>
      <c r="E23" s="8">
        <v>2403530667412</v>
      </c>
      <c r="F23" s="8"/>
      <c r="G23" s="8">
        <v>2140662536214</v>
      </c>
      <c r="H23" s="8"/>
      <c r="I23" s="8">
        <f t="shared" si="0"/>
        <v>262868131198</v>
      </c>
      <c r="J23" s="8"/>
      <c r="K23" s="8">
        <v>431770942</v>
      </c>
      <c r="L23" s="8"/>
      <c r="M23" s="8">
        <v>2403530667412</v>
      </c>
      <c r="N23" s="8"/>
      <c r="O23" s="8">
        <v>2192651072410</v>
      </c>
      <c r="P23" s="8"/>
      <c r="Q23" s="8">
        <f t="shared" si="1"/>
        <v>210879595002</v>
      </c>
    </row>
    <row r="24" spans="1:17">
      <c r="A24" s="1" t="s">
        <v>18</v>
      </c>
      <c r="C24" s="8">
        <v>6180215</v>
      </c>
      <c r="D24" s="8"/>
      <c r="E24" s="8">
        <v>247273569510</v>
      </c>
      <c r="F24" s="8"/>
      <c r="G24" s="8">
        <v>224788569152</v>
      </c>
      <c r="H24" s="8"/>
      <c r="I24" s="8">
        <f t="shared" si="0"/>
        <v>22485000358</v>
      </c>
      <c r="J24" s="8"/>
      <c r="K24" s="8">
        <v>6180215</v>
      </c>
      <c r="L24" s="8"/>
      <c r="M24" s="8">
        <v>247273569510</v>
      </c>
      <c r="N24" s="8"/>
      <c r="O24" s="8">
        <v>227881236947</v>
      </c>
      <c r="P24" s="8"/>
      <c r="Q24" s="8">
        <f t="shared" si="1"/>
        <v>19392332563</v>
      </c>
    </row>
    <row r="25" spans="1:17">
      <c r="A25" s="1" t="s">
        <v>29</v>
      </c>
      <c r="C25" s="8">
        <v>15528184</v>
      </c>
      <c r="D25" s="8"/>
      <c r="E25" s="8">
        <v>62947156942</v>
      </c>
      <c r="F25" s="8"/>
      <c r="G25" s="8">
        <v>58578828003</v>
      </c>
      <c r="H25" s="8"/>
      <c r="I25" s="8">
        <f t="shared" si="0"/>
        <v>4368328939</v>
      </c>
      <c r="J25" s="8"/>
      <c r="K25" s="8">
        <v>15528184</v>
      </c>
      <c r="L25" s="8"/>
      <c r="M25" s="8">
        <v>62947156942</v>
      </c>
      <c r="N25" s="8"/>
      <c r="O25" s="8">
        <v>62097253481</v>
      </c>
      <c r="P25" s="8"/>
      <c r="Q25" s="8">
        <f t="shared" si="1"/>
        <v>849903461</v>
      </c>
    </row>
    <row r="26" spans="1:17">
      <c r="A26" s="1" t="s">
        <v>32</v>
      </c>
      <c r="C26" s="8">
        <v>49518000</v>
      </c>
      <c r="D26" s="8"/>
      <c r="E26" s="8">
        <v>536534710110</v>
      </c>
      <c r="F26" s="8"/>
      <c r="G26" s="8">
        <v>508969624086</v>
      </c>
      <c r="H26" s="8"/>
      <c r="I26" s="8">
        <f t="shared" si="0"/>
        <v>27565086024</v>
      </c>
      <c r="J26" s="8"/>
      <c r="K26" s="8">
        <v>49518000</v>
      </c>
      <c r="L26" s="8"/>
      <c r="M26" s="8">
        <v>536534710110</v>
      </c>
      <c r="N26" s="8"/>
      <c r="O26" s="8">
        <v>547778406098</v>
      </c>
      <c r="P26" s="8"/>
      <c r="Q26" s="8">
        <f t="shared" si="1"/>
        <v>-11243695988</v>
      </c>
    </row>
    <row r="27" spans="1:17">
      <c r="A27" s="1" t="s">
        <v>31</v>
      </c>
      <c r="C27" s="8">
        <v>9398565</v>
      </c>
      <c r="D27" s="8"/>
      <c r="E27" s="8">
        <v>71751502373</v>
      </c>
      <c r="F27" s="8"/>
      <c r="G27" s="8">
        <v>65865636944</v>
      </c>
      <c r="H27" s="8"/>
      <c r="I27" s="8">
        <f t="shared" si="0"/>
        <v>5885865429</v>
      </c>
      <c r="J27" s="8"/>
      <c r="K27" s="8">
        <v>9398565</v>
      </c>
      <c r="L27" s="8"/>
      <c r="M27" s="8">
        <v>71751502373</v>
      </c>
      <c r="N27" s="8"/>
      <c r="O27" s="8">
        <v>74513645748</v>
      </c>
      <c r="P27" s="8"/>
      <c r="Q27" s="8">
        <f t="shared" si="1"/>
        <v>-2762143375</v>
      </c>
    </row>
    <row r="28" spans="1:17">
      <c r="A28" s="1" t="s">
        <v>16</v>
      </c>
      <c r="C28" s="8">
        <v>56100000</v>
      </c>
      <c r="D28" s="8"/>
      <c r="E28" s="8">
        <v>214532590635</v>
      </c>
      <c r="F28" s="8"/>
      <c r="G28" s="8">
        <v>200479506975</v>
      </c>
      <c r="H28" s="8"/>
      <c r="I28" s="8">
        <f t="shared" si="0"/>
        <v>14053083660</v>
      </c>
      <c r="J28" s="8"/>
      <c r="K28" s="8">
        <v>56100000</v>
      </c>
      <c r="L28" s="8"/>
      <c r="M28" s="8">
        <v>214532590635</v>
      </c>
      <c r="N28" s="8"/>
      <c r="O28" s="8">
        <v>200105099412</v>
      </c>
      <c r="P28" s="8"/>
      <c r="Q28" s="8">
        <f t="shared" si="1"/>
        <v>14427491223</v>
      </c>
    </row>
    <row r="29" spans="1:17">
      <c r="A29" s="1" t="s">
        <v>38</v>
      </c>
      <c r="C29" s="8">
        <v>1418145</v>
      </c>
      <c r="D29" s="8"/>
      <c r="E29" s="8">
        <v>29773012626</v>
      </c>
      <c r="F29" s="8"/>
      <c r="G29" s="8">
        <v>28397283928</v>
      </c>
      <c r="H29" s="8"/>
      <c r="I29" s="8">
        <f t="shared" si="0"/>
        <v>1375728698</v>
      </c>
      <c r="J29" s="8"/>
      <c r="K29" s="8">
        <v>1418145</v>
      </c>
      <c r="L29" s="8"/>
      <c r="M29" s="8">
        <v>29773012626</v>
      </c>
      <c r="N29" s="8"/>
      <c r="O29" s="8">
        <v>27231805133</v>
      </c>
      <c r="P29" s="8"/>
      <c r="Q29" s="8">
        <f t="shared" si="1"/>
        <v>2541207493</v>
      </c>
    </row>
    <row r="30" spans="1:17">
      <c r="A30" s="1" t="s">
        <v>23</v>
      </c>
      <c r="C30" s="8">
        <v>2074938</v>
      </c>
      <c r="D30" s="8"/>
      <c r="E30" s="8">
        <v>88278942688</v>
      </c>
      <c r="F30" s="8"/>
      <c r="G30" s="8">
        <v>89825886778</v>
      </c>
      <c r="H30" s="8"/>
      <c r="I30" s="8">
        <f t="shared" si="0"/>
        <v>-1546944090</v>
      </c>
      <c r="J30" s="8"/>
      <c r="K30" s="8">
        <v>2074938</v>
      </c>
      <c r="L30" s="8"/>
      <c r="M30" s="8">
        <v>88278942688</v>
      </c>
      <c r="N30" s="8"/>
      <c r="O30" s="8">
        <v>89760564159</v>
      </c>
      <c r="P30" s="8"/>
      <c r="Q30" s="8">
        <f t="shared" si="1"/>
        <v>-1481621471</v>
      </c>
    </row>
    <row r="31" spans="1:17" ht="24.75" thickBot="1">
      <c r="C31" s="8"/>
      <c r="D31" s="8"/>
      <c r="E31" s="10">
        <f>SUM(E8:E30)</f>
        <v>8272452881793</v>
      </c>
      <c r="F31" s="8"/>
      <c r="G31" s="10">
        <f>SUM(G8:G30)</f>
        <v>7598514567421</v>
      </c>
      <c r="H31" s="8"/>
      <c r="I31" s="10">
        <f>SUM(I8:I30)</f>
        <v>673938314372</v>
      </c>
      <c r="J31" s="8"/>
      <c r="K31" s="8"/>
      <c r="L31" s="8"/>
      <c r="M31" s="10">
        <f>SUM(SUM(M8:M30))</f>
        <v>8272452881793</v>
      </c>
      <c r="N31" s="8"/>
      <c r="O31" s="10">
        <f>SUM(O8:O30)</f>
        <v>7948209250806</v>
      </c>
      <c r="P31" s="8"/>
      <c r="Q31" s="10">
        <f>SUM(Q8:Q30)</f>
        <v>324243630987</v>
      </c>
    </row>
    <row r="32" spans="1:17" ht="24.75" thickTop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9:9">
      <c r="I33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8"/>
  <sheetViews>
    <sheetView rightToLeft="1" workbookViewId="0">
      <selection activeCell="T12" sqref="T12:T20"/>
    </sheetView>
  </sheetViews>
  <sheetFormatPr defaultRowHeight="24"/>
  <cols>
    <col min="1" max="1" width="30.855468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15.42578125" style="1" bestFit="1" customWidth="1"/>
    <col min="21" max="16384" width="9.140625" style="1"/>
  </cols>
  <sheetData>
    <row r="2" spans="1:20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24.7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20" ht="24.75">
      <c r="A6" s="5" t="s">
        <v>3</v>
      </c>
      <c r="C6" s="6" t="s">
        <v>59</v>
      </c>
      <c r="D6" s="6" t="s">
        <v>59</v>
      </c>
      <c r="E6" s="6" t="s">
        <v>59</v>
      </c>
      <c r="F6" s="6" t="s">
        <v>59</v>
      </c>
      <c r="G6" s="6" t="s">
        <v>59</v>
      </c>
      <c r="H6" s="6" t="s">
        <v>59</v>
      </c>
      <c r="I6" s="6" t="s">
        <v>59</v>
      </c>
      <c r="K6" s="6" t="s">
        <v>60</v>
      </c>
      <c r="L6" s="6" t="s">
        <v>60</v>
      </c>
      <c r="M6" s="6" t="s">
        <v>60</v>
      </c>
      <c r="N6" s="6" t="s">
        <v>60</v>
      </c>
      <c r="O6" s="6" t="s">
        <v>60</v>
      </c>
      <c r="P6" s="6" t="s">
        <v>60</v>
      </c>
      <c r="Q6" s="6" t="s">
        <v>60</v>
      </c>
    </row>
    <row r="7" spans="1:20" ht="24.75">
      <c r="A7" s="6" t="s">
        <v>3</v>
      </c>
      <c r="C7" s="6" t="s">
        <v>7</v>
      </c>
      <c r="E7" s="6" t="s">
        <v>76</v>
      </c>
      <c r="G7" s="6" t="s">
        <v>77</v>
      </c>
      <c r="I7" s="6" t="s">
        <v>79</v>
      </c>
      <c r="K7" s="6" t="s">
        <v>7</v>
      </c>
      <c r="M7" s="6" t="s">
        <v>76</v>
      </c>
      <c r="O7" s="6" t="s">
        <v>77</v>
      </c>
      <c r="Q7" s="6" t="s">
        <v>79</v>
      </c>
    </row>
    <row r="8" spans="1:20">
      <c r="A8" s="1" t="s">
        <v>39</v>
      </c>
      <c r="C8" s="7">
        <v>12320</v>
      </c>
      <c r="D8" s="4"/>
      <c r="E8" s="7">
        <v>564450240</v>
      </c>
      <c r="F8" s="4"/>
      <c r="G8" s="7">
        <v>556887508</v>
      </c>
      <c r="H8" s="4"/>
      <c r="I8" s="7">
        <v>7562732</v>
      </c>
      <c r="J8" s="4"/>
      <c r="K8" s="7">
        <v>12320</v>
      </c>
      <c r="L8" s="4"/>
      <c r="M8" s="7">
        <v>564450240</v>
      </c>
      <c r="N8" s="4"/>
      <c r="O8" s="7">
        <v>556887508</v>
      </c>
      <c r="P8" s="4"/>
      <c r="Q8" s="7">
        <v>7562732</v>
      </c>
      <c r="R8" s="4"/>
      <c r="S8" s="4"/>
      <c r="T8" s="4"/>
    </row>
    <row r="9" spans="1:20">
      <c r="A9" s="1" t="s">
        <v>36</v>
      </c>
      <c r="C9" s="7">
        <v>14868320</v>
      </c>
      <c r="D9" s="4"/>
      <c r="E9" s="7">
        <v>109641464209</v>
      </c>
      <c r="F9" s="4"/>
      <c r="G9" s="7">
        <v>101294816781</v>
      </c>
      <c r="H9" s="4"/>
      <c r="I9" s="7">
        <v>8346647428</v>
      </c>
      <c r="J9" s="4"/>
      <c r="K9" s="7">
        <v>14868320</v>
      </c>
      <c r="L9" s="4"/>
      <c r="M9" s="7">
        <v>109641464209</v>
      </c>
      <c r="N9" s="4"/>
      <c r="O9" s="7">
        <v>101294816781</v>
      </c>
      <c r="P9" s="4"/>
      <c r="Q9" s="7">
        <v>8346647428</v>
      </c>
      <c r="R9" s="4"/>
      <c r="S9" s="4"/>
      <c r="T9" s="4"/>
    </row>
    <row r="10" spans="1:20">
      <c r="A10" s="1" t="s">
        <v>30</v>
      </c>
      <c r="C10" s="7">
        <v>8943121</v>
      </c>
      <c r="D10" s="4"/>
      <c r="E10" s="7">
        <v>49767696727</v>
      </c>
      <c r="F10" s="4"/>
      <c r="G10" s="7">
        <v>45415617268</v>
      </c>
      <c r="H10" s="4"/>
      <c r="I10" s="7">
        <v>4352079459</v>
      </c>
      <c r="J10" s="4"/>
      <c r="K10" s="7">
        <v>8943121</v>
      </c>
      <c r="L10" s="4"/>
      <c r="M10" s="7">
        <v>49767696727</v>
      </c>
      <c r="N10" s="4"/>
      <c r="O10" s="7">
        <v>45415617268</v>
      </c>
      <c r="P10" s="4"/>
      <c r="Q10" s="7">
        <v>4352079459</v>
      </c>
      <c r="R10" s="4"/>
      <c r="S10" s="4"/>
      <c r="T10" s="4"/>
    </row>
    <row r="11" spans="1:20">
      <c r="A11" s="1" t="s">
        <v>33</v>
      </c>
      <c r="C11" s="7">
        <v>672229</v>
      </c>
      <c r="D11" s="4"/>
      <c r="E11" s="7">
        <v>1164055371</v>
      </c>
      <c r="F11" s="4"/>
      <c r="G11" s="7">
        <v>1164035383</v>
      </c>
      <c r="H11" s="4"/>
      <c r="I11" s="7">
        <v>19988</v>
      </c>
      <c r="J11" s="4"/>
      <c r="K11" s="7">
        <v>2214692</v>
      </c>
      <c r="L11" s="4"/>
      <c r="M11" s="7">
        <v>4101285797</v>
      </c>
      <c r="N11" s="4"/>
      <c r="O11" s="7">
        <v>4096397442</v>
      </c>
      <c r="P11" s="4"/>
      <c r="Q11" s="7">
        <v>4888355</v>
      </c>
      <c r="R11" s="4"/>
      <c r="S11" s="4"/>
      <c r="T11" s="4"/>
    </row>
    <row r="12" spans="1:20">
      <c r="A12" s="1" t="s">
        <v>37</v>
      </c>
      <c r="C12" s="7">
        <v>0</v>
      </c>
      <c r="D12" s="4"/>
      <c r="E12" s="7">
        <v>0</v>
      </c>
      <c r="F12" s="4"/>
      <c r="G12" s="7">
        <v>0</v>
      </c>
      <c r="H12" s="4"/>
      <c r="I12" s="7">
        <v>0</v>
      </c>
      <c r="J12" s="4"/>
      <c r="K12" s="7">
        <v>701011</v>
      </c>
      <c r="L12" s="4"/>
      <c r="M12" s="7">
        <v>5436108510</v>
      </c>
      <c r="N12" s="4"/>
      <c r="O12" s="7">
        <v>4631575265</v>
      </c>
      <c r="P12" s="4"/>
      <c r="Q12" s="7">
        <v>804533245</v>
      </c>
      <c r="R12" s="4"/>
      <c r="S12" s="4"/>
      <c r="T12" s="4"/>
    </row>
    <row r="13" spans="1:20" ht="24.75" thickBot="1">
      <c r="C13" s="4"/>
      <c r="D13" s="4"/>
      <c r="E13" s="13">
        <f>SUM(E8:E12)</f>
        <v>161137666547</v>
      </c>
      <c r="F13" s="4"/>
      <c r="G13" s="13">
        <f>SUM(G8:G12)</f>
        <v>148431356940</v>
      </c>
      <c r="H13" s="4"/>
      <c r="I13" s="13">
        <f>SUM(I8:I12)</f>
        <v>12706309607</v>
      </c>
      <c r="J13" s="4"/>
      <c r="K13" s="4"/>
      <c r="L13" s="4"/>
      <c r="M13" s="13">
        <f>SUM(M8:M12)</f>
        <v>169511005483</v>
      </c>
      <c r="N13" s="4"/>
      <c r="O13" s="13">
        <f>SUM(O8:O12)</f>
        <v>155995294264</v>
      </c>
      <c r="P13" s="4"/>
      <c r="Q13" s="13">
        <f>SUM(Q8:Q12)</f>
        <v>13515711219</v>
      </c>
      <c r="R13" s="4"/>
      <c r="S13" s="4"/>
      <c r="T13" s="7"/>
    </row>
    <row r="14" spans="1:20" ht="24.75" thickTop="1">
      <c r="C14" s="4"/>
      <c r="D14" s="4"/>
      <c r="E14" s="4"/>
      <c r="F14" s="4"/>
      <c r="G14" s="4"/>
      <c r="H14" s="4"/>
      <c r="I14" s="7"/>
      <c r="J14" s="4"/>
      <c r="K14" s="4"/>
      <c r="L14" s="4"/>
      <c r="M14" s="4"/>
      <c r="N14" s="4"/>
      <c r="O14" s="4"/>
      <c r="P14" s="4"/>
      <c r="Q14" s="4"/>
      <c r="R14" s="4"/>
      <c r="S14" s="4"/>
      <c r="T14" s="7"/>
    </row>
    <row r="15" spans="1:20">
      <c r="C15" s="4"/>
      <c r="D15" s="4"/>
      <c r="E15" s="4"/>
      <c r="F15" s="4"/>
      <c r="G15" s="4"/>
      <c r="H15" s="4"/>
      <c r="I15" s="7"/>
      <c r="J15" s="4"/>
      <c r="K15" s="4"/>
      <c r="L15" s="4"/>
      <c r="M15" s="4"/>
      <c r="N15" s="4"/>
      <c r="O15" s="4"/>
      <c r="P15" s="4"/>
      <c r="Q15" s="4"/>
      <c r="R15" s="4"/>
      <c r="S15" s="4"/>
      <c r="T15" s="7"/>
    </row>
    <row r="16" spans="1:20">
      <c r="C16" s="4"/>
      <c r="D16" s="4"/>
      <c r="E16" s="4"/>
      <c r="F16" s="4"/>
      <c r="G16" s="4"/>
      <c r="H16" s="4"/>
      <c r="I16" s="7"/>
      <c r="J16" s="4"/>
      <c r="K16" s="4"/>
      <c r="L16" s="4"/>
      <c r="M16" s="4"/>
      <c r="N16" s="4"/>
      <c r="O16" s="4"/>
      <c r="P16" s="4"/>
      <c r="Q16" s="4"/>
      <c r="R16" s="4"/>
      <c r="S16" s="4"/>
      <c r="T16" s="7"/>
    </row>
    <row r="17" spans="3:20">
      <c r="C17" s="4"/>
      <c r="D17" s="4"/>
      <c r="E17" s="4"/>
      <c r="F17" s="4"/>
      <c r="G17" s="4"/>
      <c r="H17" s="4"/>
      <c r="I17" s="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3:20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36"/>
  <sheetViews>
    <sheetView rightToLeft="1" topLeftCell="A21" workbookViewId="0">
      <selection activeCell="H41" sqref="H41"/>
    </sheetView>
  </sheetViews>
  <sheetFormatPr defaultRowHeight="24"/>
  <cols>
    <col min="1" max="1" width="30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4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4" ht="24.7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4" ht="24.75">
      <c r="A6" s="5" t="s">
        <v>3</v>
      </c>
      <c r="C6" s="6" t="s">
        <v>59</v>
      </c>
      <c r="D6" s="6" t="s">
        <v>59</v>
      </c>
      <c r="E6" s="6" t="s">
        <v>59</v>
      </c>
      <c r="F6" s="6" t="s">
        <v>59</v>
      </c>
      <c r="G6" s="6" t="s">
        <v>59</v>
      </c>
      <c r="H6" s="6" t="s">
        <v>59</v>
      </c>
      <c r="I6" s="6" t="s">
        <v>59</v>
      </c>
      <c r="J6" s="6" t="s">
        <v>59</v>
      </c>
      <c r="K6" s="6" t="s">
        <v>59</v>
      </c>
      <c r="M6" s="6" t="s">
        <v>60</v>
      </c>
      <c r="N6" s="6" t="s">
        <v>60</v>
      </c>
      <c r="O6" s="6" t="s">
        <v>60</v>
      </c>
      <c r="P6" s="6" t="s">
        <v>60</v>
      </c>
      <c r="Q6" s="6" t="s">
        <v>60</v>
      </c>
      <c r="R6" s="6" t="s">
        <v>60</v>
      </c>
      <c r="S6" s="6" t="s">
        <v>60</v>
      </c>
      <c r="T6" s="6" t="s">
        <v>60</v>
      </c>
      <c r="U6" s="6" t="s">
        <v>60</v>
      </c>
    </row>
    <row r="7" spans="1:24" ht="24.75">
      <c r="A7" s="6" t="s">
        <v>3</v>
      </c>
      <c r="C7" s="6" t="s">
        <v>80</v>
      </c>
      <c r="E7" s="6" t="s">
        <v>81</v>
      </c>
      <c r="G7" s="6" t="s">
        <v>82</v>
      </c>
      <c r="I7" s="6" t="s">
        <v>48</v>
      </c>
      <c r="K7" s="6" t="s">
        <v>83</v>
      </c>
      <c r="M7" s="6" t="s">
        <v>80</v>
      </c>
      <c r="O7" s="6" t="s">
        <v>81</v>
      </c>
      <c r="Q7" s="6" t="s">
        <v>82</v>
      </c>
      <c r="S7" s="6" t="s">
        <v>48</v>
      </c>
      <c r="U7" s="6" t="s">
        <v>83</v>
      </c>
    </row>
    <row r="8" spans="1:24">
      <c r="A8" s="1" t="s">
        <v>39</v>
      </c>
      <c r="C8" s="8">
        <v>0</v>
      </c>
      <c r="D8" s="8"/>
      <c r="E8" s="8">
        <v>0</v>
      </c>
      <c r="F8" s="8"/>
      <c r="G8" s="8">
        <v>7562732</v>
      </c>
      <c r="H8" s="8"/>
      <c r="I8" s="8">
        <f>C8+E8+G8</f>
        <v>7562732</v>
      </c>
      <c r="J8" s="8"/>
      <c r="K8" s="11">
        <f>I8/$I$33</f>
        <v>1.1014040940336922E-5</v>
      </c>
      <c r="L8" s="8"/>
      <c r="M8" s="8">
        <v>0</v>
      </c>
      <c r="N8" s="8"/>
      <c r="O8" s="8">
        <v>0</v>
      </c>
      <c r="P8" s="8"/>
      <c r="Q8" s="8">
        <v>7562732</v>
      </c>
      <c r="R8" s="8"/>
      <c r="S8" s="8">
        <f>M8+O8+Q8</f>
        <v>7562732</v>
      </c>
      <c r="T8" s="8"/>
      <c r="U8" s="11">
        <f>S8/$S$33</f>
        <v>1.7086157675560429E-5</v>
      </c>
      <c r="V8" s="9"/>
      <c r="W8" s="9"/>
      <c r="X8" s="9"/>
    </row>
    <row r="9" spans="1:24">
      <c r="A9" s="1" t="s">
        <v>36</v>
      </c>
      <c r="C9" s="8">
        <v>0</v>
      </c>
      <c r="D9" s="8"/>
      <c r="E9" s="8">
        <v>250720325225</v>
      </c>
      <c r="F9" s="8"/>
      <c r="G9" s="8">
        <v>8346647428</v>
      </c>
      <c r="H9" s="8"/>
      <c r="I9" s="8">
        <f t="shared" ref="I9:I32" si="0">C9+E9+G9</f>
        <v>259066972653</v>
      </c>
      <c r="J9" s="8"/>
      <c r="K9" s="11">
        <f t="shared" ref="K9:K32" si="1">I9/$I$33</f>
        <v>0.37729411052636641</v>
      </c>
      <c r="L9" s="8"/>
      <c r="M9" s="8">
        <v>30917362080</v>
      </c>
      <c r="N9" s="8"/>
      <c r="O9" s="8">
        <v>177993828621</v>
      </c>
      <c r="P9" s="8"/>
      <c r="Q9" s="8">
        <v>8346647428</v>
      </c>
      <c r="R9" s="8"/>
      <c r="S9" s="8">
        <f t="shared" ref="S9:S32" si="2">M9+O9+Q9</f>
        <v>217257838129</v>
      </c>
      <c r="T9" s="8"/>
      <c r="U9" s="11">
        <f t="shared" ref="U9:U32" si="3">S9/$S$33</f>
        <v>0.49084136242345738</v>
      </c>
      <c r="V9" s="9"/>
      <c r="W9" s="9"/>
      <c r="X9" s="9"/>
    </row>
    <row r="10" spans="1:24">
      <c r="A10" s="1" t="s">
        <v>30</v>
      </c>
      <c r="C10" s="8">
        <v>0</v>
      </c>
      <c r="D10" s="8"/>
      <c r="E10" s="8">
        <v>262868131198</v>
      </c>
      <c r="F10" s="8"/>
      <c r="G10" s="8">
        <v>4352079459</v>
      </c>
      <c r="H10" s="8"/>
      <c r="I10" s="8">
        <f t="shared" si="0"/>
        <v>267220210657</v>
      </c>
      <c r="J10" s="8"/>
      <c r="K10" s="11">
        <f t="shared" si="1"/>
        <v>0.3891681392731694</v>
      </c>
      <c r="L10" s="8"/>
      <c r="M10" s="8">
        <v>51000000000</v>
      </c>
      <c r="N10" s="8"/>
      <c r="O10" s="8">
        <v>210879595002</v>
      </c>
      <c r="P10" s="8"/>
      <c r="Q10" s="8">
        <v>4352079459</v>
      </c>
      <c r="R10" s="8"/>
      <c r="S10" s="8">
        <f t="shared" si="2"/>
        <v>266231674461</v>
      </c>
      <c r="T10" s="8"/>
      <c r="U10" s="11">
        <f t="shared" si="3"/>
        <v>0.60148586093876144</v>
      </c>
      <c r="V10" s="9"/>
      <c r="W10" s="9"/>
      <c r="X10" s="9"/>
    </row>
    <row r="11" spans="1:24">
      <c r="A11" s="1" t="s">
        <v>33</v>
      </c>
      <c r="C11" s="8">
        <v>0</v>
      </c>
      <c r="D11" s="8"/>
      <c r="E11" s="8">
        <v>0</v>
      </c>
      <c r="F11" s="8"/>
      <c r="G11" s="8">
        <v>19988</v>
      </c>
      <c r="H11" s="8"/>
      <c r="I11" s="8">
        <f t="shared" si="0"/>
        <v>19988</v>
      </c>
      <c r="J11" s="8"/>
      <c r="K11" s="11">
        <f t="shared" si="1"/>
        <v>2.9109672313583821E-8</v>
      </c>
      <c r="L11" s="8"/>
      <c r="M11" s="8">
        <v>0</v>
      </c>
      <c r="N11" s="8"/>
      <c r="O11" s="8">
        <v>0</v>
      </c>
      <c r="P11" s="8"/>
      <c r="Q11" s="8">
        <v>4888355</v>
      </c>
      <c r="R11" s="8"/>
      <c r="S11" s="8">
        <f t="shared" si="2"/>
        <v>4888355</v>
      </c>
      <c r="T11" s="8"/>
      <c r="U11" s="11">
        <f t="shared" si="3"/>
        <v>1.104405184582955E-5</v>
      </c>
      <c r="V11" s="9"/>
      <c r="W11" s="9"/>
      <c r="X11" s="9"/>
    </row>
    <row r="12" spans="1:24">
      <c r="A12" s="1" t="s">
        <v>37</v>
      </c>
      <c r="C12" s="8">
        <v>0</v>
      </c>
      <c r="D12" s="8"/>
      <c r="E12" s="8">
        <v>-3107801408</v>
      </c>
      <c r="F12" s="8"/>
      <c r="G12" s="8">
        <v>0</v>
      </c>
      <c r="H12" s="8"/>
      <c r="I12" s="8">
        <f t="shared" si="0"/>
        <v>-3107801408</v>
      </c>
      <c r="J12" s="8"/>
      <c r="K12" s="11">
        <f t="shared" si="1"/>
        <v>-4.5260696719318805E-3</v>
      </c>
      <c r="L12" s="8"/>
      <c r="M12" s="8">
        <v>0</v>
      </c>
      <c r="N12" s="8"/>
      <c r="O12" s="8">
        <v>808341122</v>
      </c>
      <c r="P12" s="8"/>
      <c r="Q12" s="8">
        <v>804533245</v>
      </c>
      <c r="R12" s="8"/>
      <c r="S12" s="8">
        <f t="shared" si="2"/>
        <v>1612874367</v>
      </c>
      <c r="T12" s="8"/>
      <c r="U12" s="11">
        <f t="shared" si="3"/>
        <v>3.6438982295593338E-3</v>
      </c>
      <c r="V12" s="9"/>
      <c r="W12" s="9"/>
      <c r="X12" s="9"/>
    </row>
    <row r="13" spans="1:24">
      <c r="A13" s="1" t="s">
        <v>26</v>
      </c>
      <c r="C13" s="8">
        <v>0</v>
      </c>
      <c r="D13" s="8"/>
      <c r="E13" s="8">
        <v>58765981127</v>
      </c>
      <c r="F13" s="8"/>
      <c r="G13" s="8">
        <v>0</v>
      </c>
      <c r="H13" s="8"/>
      <c r="I13" s="8">
        <f t="shared" si="0"/>
        <v>58765981127</v>
      </c>
      <c r="J13" s="8"/>
      <c r="K13" s="11">
        <f t="shared" si="1"/>
        <v>8.558427325361323E-2</v>
      </c>
      <c r="L13" s="8"/>
      <c r="M13" s="8">
        <v>20538561750</v>
      </c>
      <c r="N13" s="8"/>
      <c r="O13" s="8">
        <v>-22309205697</v>
      </c>
      <c r="P13" s="8"/>
      <c r="Q13" s="8">
        <v>0</v>
      </c>
      <c r="R13" s="8"/>
      <c r="S13" s="8">
        <f t="shared" si="2"/>
        <v>-1770643947</v>
      </c>
      <c r="T13" s="8"/>
      <c r="U13" s="11">
        <f t="shared" si="3"/>
        <v>-4.0003403089939804E-3</v>
      </c>
      <c r="V13" s="9"/>
      <c r="W13" s="9"/>
      <c r="X13" s="9"/>
    </row>
    <row r="14" spans="1:24">
      <c r="A14" s="1" t="s">
        <v>27</v>
      </c>
      <c r="C14" s="8">
        <v>0</v>
      </c>
      <c r="D14" s="8"/>
      <c r="E14" s="8">
        <v>1303699298</v>
      </c>
      <c r="F14" s="8"/>
      <c r="G14" s="8">
        <v>0</v>
      </c>
      <c r="H14" s="8"/>
      <c r="I14" s="8">
        <f t="shared" si="0"/>
        <v>1303699298</v>
      </c>
      <c r="J14" s="8"/>
      <c r="K14" s="11">
        <f t="shared" si="1"/>
        <v>1.8986521593070476E-3</v>
      </c>
      <c r="L14" s="8"/>
      <c r="M14" s="8">
        <v>2408063531</v>
      </c>
      <c r="N14" s="8"/>
      <c r="O14" s="8">
        <v>-3696059663</v>
      </c>
      <c r="P14" s="8"/>
      <c r="Q14" s="8">
        <v>0</v>
      </c>
      <c r="R14" s="8"/>
      <c r="S14" s="8">
        <f t="shared" si="2"/>
        <v>-1287996132</v>
      </c>
      <c r="T14" s="8"/>
      <c r="U14" s="11">
        <f t="shared" si="3"/>
        <v>-2.9099146970782441E-3</v>
      </c>
      <c r="V14" s="9"/>
      <c r="W14" s="9"/>
      <c r="X14" s="9"/>
    </row>
    <row r="15" spans="1:24">
      <c r="A15" s="1" t="s">
        <v>28</v>
      </c>
      <c r="C15" s="8">
        <v>0</v>
      </c>
      <c r="D15" s="8"/>
      <c r="E15" s="8">
        <v>12423441927</v>
      </c>
      <c r="F15" s="8"/>
      <c r="G15" s="8">
        <v>0</v>
      </c>
      <c r="H15" s="8"/>
      <c r="I15" s="8">
        <f t="shared" si="0"/>
        <v>12423441927</v>
      </c>
      <c r="J15" s="8"/>
      <c r="K15" s="11">
        <f t="shared" si="1"/>
        <v>1.8092971958265376E-2</v>
      </c>
      <c r="L15" s="8"/>
      <c r="M15" s="8">
        <v>0</v>
      </c>
      <c r="N15" s="8"/>
      <c r="O15" s="8">
        <v>-32304685781</v>
      </c>
      <c r="P15" s="8"/>
      <c r="Q15" s="8">
        <v>0</v>
      </c>
      <c r="R15" s="8"/>
      <c r="S15" s="8">
        <f t="shared" si="2"/>
        <v>-32304685781</v>
      </c>
      <c r="T15" s="8"/>
      <c r="U15" s="11">
        <f t="shared" si="3"/>
        <v>-7.298459801479161E-2</v>
      </c>
      <c r="V15" s="9"/>
      <c r="W15" s="9"/>
      <c r="X15" s="9"/>
    </row>
    <row r="16" spans="1:24">
      <c r="A16" s="1" t="s">
        <v>25</v>
      </c>
      <c r="C16" s="8">
        <v>0</v>
      </c>
      <c r="D16" s="8"/>
      <c r="E16" s="8">
        <v>1757113755</v>
      </c>
      <c r="F16" s="8"/>
      <c r="G16" s="8">
        <v>0</v>
      </c>
      <c r="H16" s="8"/>
      <c r="I16" s="8">
        <f t="shared" si="0"/>
        <v>1757113755</v>
      </c>
      <c r="J16" s="8"/>
      <c r="K16" s="11">
        <f t="shared" si="1"/>
        <v>2.5589856726906546E-3</v>
      </c>
      <c r="L16" s="8"/>
      <c r="M16" s="8">
        <v>0</v>
      </c>
      <c r="N16" s="8"/>
      <c r="O16" s="8">
        <v>-1687182105</v>
      </c>
      <c r="P16" s="8"/>
      <c r="Q16" s="8">
        <v>0</v>
      </c>
      <c r="R16" s="8"/>
      <c r="S16" s="8">
        <f t="shared" si="2"/>
        <v>-1687182105</v>
      </c>
      <c r="T16" s="8"/>
      <c r="U16" s="11">
        <f t="shared" si="3"/>
        <v>-3.8117785310141828E-3</v>
      </c>
      <c r="V16" s="9"/>
      <c r="W16" s="9"/>
      <c r="X16" s="9"/>
    </row>
    <row r="17" spans="1:24">
      <c r="A17" s="1" t="s">
        <v>22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11">
        <f t="shared" si="1"/>
        <v>0</v>
      </c>
      <c r="L17" s="8"/>
      <c r="M17" s="8">
        <v>0</v>
      </c>
      <c r="N17" s="8"/>
      <c r="O17" s="8">
        <v>-3662391600</v>
      </c>
      <c r="P17" s="8"/>
      <c r="Q17" s="8">
        <v>0</v>
      </c>
      <c r="R17" s="8"/>
      <c r="S17" s="8">
        <f t="shared" si="2"/>
        <v>-3662391600</v>
      </c>
      <c r="T17" s="8"/>
      <c r="U17" s="11">
        <f t="shared" si="3"/>
        <v>-8.2742850529739839E-3</v>
      </c>
      <c r="V17" s="9"/>
      <c r="W17" s="9"/>
      <c r="X17" s="9"/>
    </row>
    <row r="18" spans="1:24">
      <c r="A18" s="1" t="s">
        <v>21</v>
      </c>
      <c r="C18" s="8">
        <v>0</v>
      </c>
      <c r="D18" s="8"/>
      <c r="E18" s="8">
        <v>-1763350563</v>
      </c>
      <c r="F18" s="8"/>
      <c r="G18" s="8">
        <v>0</v>
      </c>
      <c r="H18" s="8"/>
      <c r="I18" s="8">
        <f t="shared" si="0"/>
        <v>-1763350563</v>
      </c>
      <c r="J18" s="8"/>
      <c r="K18" s="11">
        <f t="shared" si="1"/>
        <v>-2.5680686943617944E-3</v>
      </c>
      <c r="L18" s="8"/>
      <c r="M18" s="8">
        <v>0</v>
      </c>
      <c r="N18" s="8"/>
      <c r="O18" s="8">
        <v>-37016545667</v>
      </c>
      <c r="P18" s="8"/>
      <c r="Q18" s="8">
        <v>0</v>
      </c>
      <c r="R18" s="8"/>
      <c r="S18" s="8">
        <f t="shared" si="2"/>
        <v>-37016545667</v>
      </c>
      <c r="T18" s="8"/>
      <c r="U18" s="11">
        <f t="shared" si="3"/>
        <v>-8.3629901981313787E-2</v>
      </c>
      <c r="V18" s="9"/>
      <c r="W18" s="9"/>
      <c r="X18" s="9"/>
    </row>
    <row r="19" spans="1:24">
      <c r="A19" s="1" t="s">
        <v>24</v>
      </c>
      <c r="C19" s="8">
        <v>0</v>
      </c>
      <c r="D19" s="8"/>
      <c r="E19" s="8">
        <v>362189832</v>
      </c>
      <c r="F19" s="8"/>
      <c r="G19" s="8">
        <v>0</v>
      </c>
      <c r="H19" s="8"/>
      <c r="I19" s="8">
        <f t="shared" si="0"/>
        <v>362189832</v>
      </c>
      <c r="J19" s="8"/>
      <c r="K19" s="11">
        <f t="shared" si="1"/>
        <v>5.2747785295337085E-4</v>
      </c>
      <c r="L19" s="8"/>
      <c r="M19" s="8">
        <v>0</v>
      </c>
      <c r="N19" s="8"/>
      <c r="O19" s="8">
        <v>217940216</v>
      </c>
      <c r="P19" s="8"/>
      <c r="Q19" s="8">
        <v>0</v>
      </c>
      <c r="R19" s="8"/>
      <c r="S19" s="8">
        <f t="shared" si="2"/>
        <v>217940216</v>
      </c>
      <c r="T19" s="8"/>
      <c r="U19" s="11">
        <f t="shared" si="3"/>
        <v>4.9238302962761318E-4</v>
      </c>
      <c r="V19" s="9"/>
      <c r="W19" s="9"/>
      <c r="X19" s="9"/>
    </row>
    <row r="20" spans="1:24">
      <c r="A20" s="1" t="s">
        <v>34</v>
      </c>
      <c r="C20" s="8">
        <v>0</v>
      </c>
      <c r="D20" s="8"/>
      <c r="E20" s="8">
        <v>881556642</v>
      </c>
      <c r="F20" s="8"/>
      <c r="G20" s="8">
        <v>0</v>
      </c>
      <c r="H20" s="8"/>
      <c r="I20" s="8">
        <f t="shared" si="0"/>
        <v>881556642</v>
      </c>
      <c r="J20" s="8"/>
      <c r="K20" s="11">
        <f t="shared" si="1"/>
        <v>1.2838615656635645E-3</v>
      </c>
      <c r="L20" s="8"/>
      <c r="M20" s="8">
        <v>0</v>
      </c>
      <c r="N20" s="8"/>
      <c r="O20" s="8">
        <v>2165699081</v>
      </c>
      <c r="P20" s="8"/>
      <c r="Q20" s="8">
        <v>0</v>
      </c>
      <c r="R20" s="8"/>
      <c r="S20" s="8">
        <f t="shared" si="2"/>
        <v>2165699081</v>
      </c>
      <c r="T20" s="8"/>
      <c r="U20" s="11">
        <f t="shared" si="3"/>
        <v>4.8928715146566507E-3</v>
      </c>
      <c r="V20" s="9"/>
      <c r="W20" s="9"/>
      <c r="X20" s="9"/>
    </row>
    <row r="21" spans="1:24">
      <c r="A21" s="1" t="s">
        <v>15</v>
      </c>
      <c r="C21" s="8">
        <v>0</v>
      </c>
      <c r="D21" s="8"/>
      <c r="E21" s="8">
        <v>3896982644</v>
      </c>
      <c r="F21" s="8"/>
      <c r="G21" s="8">
        <v>0</v>
      </c>
      <c r="H21" s="8"/>
      <c r="I21" s="8">
        <f t="shared" si="0"/>
        <v>3896982644</v>
      </c>
      <c r="J21" s="8"/>
      <c r="K21" s="11">
        <f t="shared" si="1"/>
        <v>5.675399628705397E-3</v>
      </c>
      <c r="L21" s="8"/>
      <c r="M21" s="8">
        <v>0</v>
      </c>
      <c r="N21" s="8"/>
      <c r="O21" s="8">
        <v>10992748405</v>
      </c>
      <c r="P21" s="8"/>
      <c r="Q21" s="8">
        <v>0</v>
      </c>
      <c r="R21" s="8"/>
      <c r="S21" s="8">
        <f t="shared" si="2"/>
        <v>10992748405</v>
      </c>
      <c r="T21" s="8"/>
      <c r="U21" s="11">
        <f t="shared" si="3"/>
        <v>2.4835447366850422E-2</v>
      </c>
      <c r="V21" s="9"/>
      <c r="W21" s="9"/>
      <c r="X21" s="9"/>
    </row>
    <row r="22" spans="1:24">
      <c r="A22" s="1" t="s">
        <v>19</v>
      </c>
      <c r="C22" s="8">
        <v>0</v>
      </c>
      <c r="D22" s="8"/>
      <c r="E22" s="8">
        <v>3342404455</v>
      </c>
      <c r="F22" s="8"/>
      <c r="G22" s="8">
        <v>0</v>
      </c>
      <c r="H22" s="8"/>
      <c r="I22" s="8">
        <f t="shared" si="0"/>
        <v>3342404455</v>
      </c>
      <c r="J22" s="8"/>
      <c r="K22" s="11">
        <f t="shared" si="1"/>
        <v>4.8677355625631746E-3</v>
      </c>
      <c r="L22" s="8"/>
      <c r="M22" s="8">
        <v>0</v>
      </c>
      <c r="N22" s="8"/>
      <c r="O22" s="8">
        <v>3739560382</v>
      </c>
      <c r="P22" s="8"/>
      <c r="Q22" s="8">
        <v>0</v>
      </c>
      <c r="R22" s="8"/>
      <c r="S22" s="8">
        <f t="shared" si="2"/>
        <v>3739560382</v>
      </c>
      <c r="T22" s="8"/>
      <c r="U22" s="11">
        <f t="shared" si="3"/>
        <v>8.4486291890458354E-3</v>
      </c>
      <c r="V22" s="9"/>
      <c r="W22" s="9"/>
      <c r="X22" s="9"/>
    </row>
    <row r="23" spans="1:24">
      <c r="A23" s="1" t="s">
        <v>17</v>
      </c>
      <c r="C23" s="8">
        <v>0</v>
      </c>
      <c r="D23" s="8"/>
      <c r="E23" s="8">
        <v>206679695</v>
      </c>
      <c r="F23" s="8"/>
      <c r="G23" s="8">
        <v>0</v>
      </c>
      <c r="H23" s="8"/>
      <c r="I23" s="8">
        <f t="shared" si="0"/>
        <v>206679695</v>
      </c>
      <c r="J23" s="8"/>
      <c r="K23" s="11">
        <f t="shared" si="1"/>
        <v>3.0099950947175551E-4</v>
      </c>
      <c r="L23" s="8"/>
      <c r="M23" s="8">
        <v>0</v>
      </c>
      <c r="N23" s="8"/>
      <c r="O23" s="8">
        <v>480229056</v>
      </c>
      <c r="P23" s="8"/>
      <c r="Q23" s="8">
        <v>0</v>
      </c>
      <c r="R23" s="8"/>
      <c r="S23" s="8">
        <f t="shared" si="2"/>
        <v>480229056</v>
      </c>
      <c r="T23" s="8"/>
      <c r="U23" s="11">
        <f t="shared" si="3"/>
        <v>1.0849610129251624E-3</v>
      </c>
      <c r="V23" s="9"/>
      <c r="W23" s="9"/>
      <c r="X23" s="9"/>
    </row>
    <row r="24" spans="1:24">
      <c r="A24" s="1" t="s">
        <v>20</v>
      </c>
      <c r="C24" s="8">
        <v>0</v>
      </c>
      <c r="D24" s="8"/>
      <c r="E24" s="8">
        <v>3214706636</v>
      </c>
      <c r="F24" s="8"/>
      <c r="G24" s="8">
        <v>0</v>
      </c>
      <c r="H24" s="8"/>
      <c r="I24" s="8">
        <f t="shared" si="0"/>
        <v>3214706636</v>
      </c>
      <c r="J24" s="8"/>
      <c r="K24" s="11">
        <f t="shared" si="1"/>
        <v>4.6817618950501993E-3</v>
      </c>
      <c r="L24" s="8"/>
      <c r="M24" s="8">
        <v>0</v>
      </c>
      <c r="N24" s="8"/>
      <c r="O24" s="8">
        <v>-4382186176</v>
      </c>
      <c r="P24" s="8"/>
      <c r="Q24" s="8">
        <v>0</v>
      </c>
      <c r="R24" s="8"/>
      <c r="S24" s="8">
        <f t="shared" si="2"/>
        <v>-4382186176</v>
      </c>
      <c r="T24" s="8"/>
      <c r="U24" s="11">
        <f t="shared" si="3"/>
        <v>-9.9004862220156958E-3</v>
      </c>
      <c r="V24" s="9"/>
      <c r="W24" s="9"/>
      <c r="X24" s="9"/>
    </row>
    <row r="25" spans="1:24">
      <c r="A25" s="1" t="s">
        <v>35</v>
      </c>
      <c r="C25" s="8">
        <v>0</v>
      </c>
      <c r="D25" s="8"/>
      <c r="E25" s="8">
        <v>4880104893</v>
      </c>
      <c r="F25" s="8"/>
      <c r="G25" s="8">
        <v>0</v>
      </c>
      <c r="H25" s="8"/>
      <c r="I25" s="8">
        <f t="shared" si="0"/>
        <v>4880104893</v>
      </c>
      <c r="J25" s="8"/>
      <c r="K25" s="11">
        <f t="shared" si="1"/>
        <v>7.1071770207698139E-3</v>
      </c>
      <c r="L25" s="8"/>
      <c r="M25" s="8">
        <v>0</v>
      </c>
      <c r="N25" s="8"/>
      <c r="O25" s="8">
        <v>300471891</v>
      </c>
      <c r="P25" s="8"/>
      <c r="Q25" s="8">
        <v>0</v>
      </c>
      <c r="R25" s="8"/>
      <c r="S25" s="8">
        <f t="shared" si="2"/>
        <v>300471891</v>
      </c>
      <c r="T25" s="8"/>
      <c r="U25" s="11">
        <f t="shared" si="3"/>
        <v>6.7884332099825916E-4</v>
      </c>
      <c r="V25" s="9"/>
      <c r="W25" s="9"/>
      <c r="X25" s="9"/>
    </row>
    <row r="26" spans="1:24">
      <c r="A26" s="1" t="s">
        <v>18</v>
      </c>
      <c r="C26" s="8">
        <v>0</v>
      </c>
      <c r="D26" s="8"/>
      <c r="E26" s="8">
        <v>22485000358</v>
      </c>
      <c r="F26" s="8"/>
      <c r="G26" s="8">
        <v>0</v>
      </c>
      <c r="H26" s="8"/>
      <c r="I26" s="8">
        <f t="shared" si="0"/>
        <v>22485000358</v>
      </c>
      <c r="J26" s="8"/>
      <c r="K26" s="11">
        <f t="shared" si="1"/>
        <v>3.2746197338012553E-2</v>
      </c>
      <c r="L26" s="8"/>
      <c r="M26" s="8">
        <v>0</v>
      </c>
      <c r="N26" s="8"/>
      <c r="O26" s="8">
        <v>19392332563</v>
      </c>
      <c r="P26" s="8"/>
      <c r="Q26" s="8">
        <v>0</v>
      </c>
      <c r="R26" s="8"/>
      <c r="S26" s="8">
        <f t="shared" si="2"/>
        <v>19392332563</v>
      </c>
      <c r="T26" s="8"/>
      <c r="U26" s="11">
        <f t="shared" si="3"/>
        <v>4.3812269411149692E-2</v>
      </c>
      <c r="V26" s="9"/>
      <c r="W26" s="9"/>
      <c r="X26" s="9"/>
    </row>
    <row r="27" spans="1:24">
      <c r="A27" s="1" t="s">
        <v>29</v>
      </c>
      <c r="C27" s="8">
        <v>0</v>
      </c>
      <c r="D27" s="8"/>
      <c r="E27" s="8">
        <v>4368328939</v>
      </c>
      <c r="F27" s="8"/>
      <c r="G27" s="8">
        <v>0</v>
      </c>
      <c r="H27" s="8"/>
      <c r="I27" s="8">
        <f t="shared" si="0"/>
        <v>4368328939</v>
      </c>
      <c r="J27" s="8"/>
      <c r="K27" s="11">
        <f t="shared" si="1"/>
        <v>6.3618483075963224E-3</v>
      </c>
      <c r="L27" s="8"/>
      <c r="M27" s="8">
        <v>0</v>
      </c>
      <c r="N27" s="8"/>
      <c r="O27" s="8">
        <v>849903461</v>
      </c>
      <c r="P27" s="8"/>
      <c r="Q27" s="8">
        <v>0</v>
      </c>
      <c r="R27" s="8"/>
      <c r="S27" s="8">
        <f t="shared" si="2"/>
        <v>849903461</v>
      </c>
      <c r="T27" s="8"/>
      <c r="U27" s="11">
        <f t="shared" si="3"/>
        <v>1.9201506206554093E-3</v>
      </c>
      <c r="V27" s="9"/>
      <c r="W27" s="9"/>
      <c r="X27" s="9"/>
    </row>
    <row r="28" spans="1:24">
      <c r="A28" s="1" t="s">
        <v>32</v>
      </c>
      <c r="C28" s="8">
        <v>0</v>
      </c>
      <c r="D28" s="8"/>
      <c r="E28" s="8">
        <v>27565086024</v>
      </c>
      <c r="F28" s="8"/>
      <c r="G28" s="8">
        <v>0</v>
      </c>
      <c r="H28" s="8"/>
      <c r="I28" s="8">
        <f t="shared" si="0"/>
        <v>27565086024</v>
      </c>
      <c r="J28" s="8"/>
      <c r="K28" s="11">
        <f t="shared" si="1"/>
        <v>4.0144617843425517E-2</v>
      </c>
      <c r="L28" s="8"/>
      <c r="M28" s="8">
        <v>0</v>
      </c>
      <c r="N28" s="8"/>
      <c r="O28" s="8">
        <v>-11243695988</v>
      </c>
      <c r="P28" s="8"/>
      <c r="Q28" s="8">
        <v>0</v>
      </c>
      <c r="R28" s="8"/>
      <c r="S28" s="8">
        <f t="shared" si="2"/>
        <v>-11243695988</v>
      </c>
      <c r="T28" s="8"/>
      <c r="U28" s="11">
        <f t="shared" si="3"/>
        <v>-2.5402402532184693E-2</v>
      </c>
      <c r="V28" s="9"/>
      <c r="W28" s="9"/>
      <c r="X28" s="9"/>
    </row>
    <row r="29" spans="1:24">
      <c r="A29" s="1" t="s">
        <v>31</v>
      </c>
      <c r="C29" s="8">
        <v>0</v>
      </c>
      <c r="D29" s="8"/>
      <c r="E29" s="8">
        <v>5885865429</v>
      </c>
      <c r="F29" s="8"/>
      <c r="G29" s="8">
        <v>0</v>
      </c>
      <c r="H29" s="8"/>
      <c r="I29" s="8">
        <f t="shared" si="0"/>
        <v>5885865429</v>
      </c>
      <c r="J29" s="8"/>
      <c r="K29" s="11">
        <f t="shared" si="1"/>
        <v>8.5719238503122602E-3</v>
      </c>
      <c r="L29" s="8"/>
      <c r="M29" s="8">
        <v>0</v>
      </c>
      <c r="N29" s="8"/>
      <c r="O29" s="8">
        <v>-2762143374</v>
      </c>
      <c r="P29" s="8"/>
      <c r="Q29" s="8">
        <v>0</v>
      </c>
      <c r="R29" s="8"/>
      <c r="S29" s="8">
        <f t="shared" si="2"/>
        <v>-2762143374</v>
      </c>
      <c r="T29" s="8"/>
      <c r="U29" s="11">
        <f t="shared" si="3"/>
        <v>-6.2403926531666709E-3</v>
      </c>
      <c r="V29" s="9"/>
      <c r="W29" s="9"/>
      <c r="X29" s="9"/>
    </row>
    <row r="30" spans="1:24">
      <c r="A30" s="1" t="s">
        <v>16</v>
      </c>
      <c r="C30" s="8">
        <v>0</v>
      </c>
      <c r="D30" s="8"/>
      <c r="E30" s="8">
        <v>14053083660</v>
      </c>
      <c r="F30" s="8"/>
      <c r="G30" s="8">
        <v>0</v>
      </c>
      <c r="H30" s="8"/>
      <c r="I30" s="8">
        <f t="shared" si="0"/>
        <v>14053083660</v>
      </c>
      <c r="J30" s="8"/>
      <c r="K30" s="11">
        <f t="shared" si="1"/>
        <v>2.0466312804581711E-2</v>
      </c>
      <c r="L30" s="8"/>
      <c r="M30" s="8">
        <v>0</v>
      </c>
      <c r="N30" s="8"/>
      <c r="O30" s="8">
        <v>14427491223</v>
      </c>
      <c r="P30" s="8"/>
      <c r="Q30" s="8">
        <v>0</v>
      </c>
      <c r="R30" s="8"/>
      <c r="S30" s="8">
        <f t="shared" si="2"/>
        <v>14427491223</v>
      </c>
      <c r="T30" s="8"/>
      <c r="U30" s="11">
        <f t="shared" si="3"/>
        <v>3.2595415241336356E-2</v>
      </c>
      <c r="V30" s="9"/>
      <c r="W30" s="9"/>
      <c r="X30" s="9"/>
    </row>
    <row r="31" spans="1:24">
      <c r="A31" s="1" t="s">
        <v>38</v>
      </c>
      <c r="C31" s="8">
        <v>0</v>
      </c>
      <c r="D31" s="8"/>
      <c r="E31" s="8">
        <v>1375728698</v>
      </c>
      <c r="F31" s="8"/>
      <c r="G31" s="8">
        <v>0</v>
      </c>
      <c r="H31" s="8"/>
      <c r="I31" s="8">
        <f t="shared" si="0"/>
        <v>1375728698</v>
      </c>
      <c r="J31" s="8"/>
      <c r="K31" s="11">
        <f t="shared" si="1"/>
        <v>2.0035527111853771E-3</v>
      </c>
      <c r="L31" s="8"/>
      <c r="M31" s="8">
        <v>0</v>
      </c>
      <c r="N31" s="8"/>
      <c r="O31" s="8">
        <v>2541207493</v>
      </c>
      <c r="P31" s="8"/>
      <c r="Q31" s="8">
        <v>0</v>
      </c>
      <c r="R31" s="8"/>
      <c r="S31" s="8">
        <f>M31+O31+Q31</f>
        <v>2541207493</v>
      </c>
      <c r="T31" s="8"/>
      <c r="U31" s="11">
        <f t="shared" si="3"/>
        <v>5.7412416454415711E-3</v>
      </c>
      <c r="V31" s="9"/>
      <c r="W31" s="9"/>
      <c r="X31" s="9"/>
    </row>
    <row r="32" spans="1:24">
      <c r="A32" s="1" t="s">
        <v>23</v>
      </c>
      <c r="C32" s="8">
        <v>0</v>
      </c>
      <c r="D32" s="8"/>
      <c r="E32" s="8">
        <v>-1546944089</v>
      </c>
      <c r="F32" s="8"/>
      <c r="G32" s="8">
        <v>0</v>
      </c>
      <c r="H32" s="8"/>
      <c r="I32" s="8">
        <f t="shared" si="0"/>
        <v>-1546944089</v>
      </c>
      <c r="J32" s="8"/>
      <c r="K32" s="11">
        <f t="shared" si="1"/>
        <v>-2.2529035180220858E-3</v>
      </c>
      <c r="L32" s="8"/>
      <c r="M32" s="8">
        <v>0</v>
      </c>
      <c r="N32" s="8"/>
      <c r="O32" s="8">
        <v>-1481621470</v>
      </c>
      <c r="P32" s="8"/>
      <c r="Q32" s="8">
        <v>0</v>
      </c>
      <c r="R32" s="8"/>
      <c r="S32" s="8">
        <f t="shared" si="2"/>
        <v>-1481621470</v>
      </c>
      <c r="T32" s="8"/>
      <c r="U32" s="11">
        <f t="shared" si="3"/>
        <v>-3.3473641604536068E-3</v>
      </c>
      <c r="V32" s="9"/>
      <c r="W32" s="9"/>
      <c r="X32" s="9"/>
    </row>
    <row r="33" spans="3:24" ht="24.75" thickBot="1">
      <c r="C33" s="10">
        <f>SUM(C8:C32)</f>
        <v>0</v>
      </c>
      <c r="D33" s="8"/>
      <c r="E33" s="10">
        <f>SUM(E8:E32)</f>
        <v>673938314375</v>
      </c>
      <c r="F33" s="8"/>
      <c r="G33" s="10">
        <f>SUM(G8:G32)</f>
        <v>12706309607</v>
      </c>
      <c r="H33" s="8"/>
      <c r="I33" s="10">
        <f>SUM(I8:I32)</f>
        <v>686644623982</v>
      </c>
      <c r="J33" s="8"/>
      <c r="K33" s="12">
        <f>SUM(K8:K32)</f>
        <v>1</v>
      </c>
      <c r="L33" s="8"/>
      <c r="M33" s="10">
        <f>SUM(M8:M32)</f>
        <v>104863987361</v>
      </c>
      <c r="N33" s="8"/>
      <c r="O33" s="10">
        <f>SUM(O8:O32)</f>
        <v>324243630995</v>
      </c>
      <c r="P33" s="8"/>
      <c r="Q33" s="10">
        <f>SUM(Q8:Q32)</f>
        <v>13515711219</v>
      </c>
      <c r="R33" s="8"/>
      <c r="S33" s="10">
        <f>SUM(S8:S32)</f>
        <v>442623329575</v>
      </c>
      <c r="T33" s="8"/>
      <c r="U33" s="12">
        <f>SUM(U8:U32)</f>
        <v>1.0000000000000002</v>
      </c>
      <c r="V33" s="9"/>
      <c r="W33" s="9"/>
      <c r="X33" s="9"/>
    </row>
    <row r="34" spans="3:24" ht="24.75" thickTop="1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9"/>
      <c r="W34" s="9"/>
      <c r="X34" s="9"/>
    </row>
    <row r="35" spans="3:24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9"/>
      <c r="W35" s="9"/>
      <c r="X35" s="9"/>
    </row>
    <row r="36" spans="3:24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9"/>
      <c r="X36" s="9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G11" sqref="G11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7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4.75">
      <c r="A6" s="6" t="s">
        <v>84</v>
      </c>
      <c r="B6" s="6" t="s">
        <v>84</v>
      </c>
      <c r="C6" s="6" t="s">
        <v>84</v>
      </c>
      <c r="E6" s="6" t="s">
        <v>59</v>
      </c>
      <c r="F6" s="6" t="s">
        <v>59</v>
      </c>
      <c r="G6" s="6" t="s">
        <v>59</v>
      </c>
      <c r="I6" s="6" t="s">
        <v>60</v>
      </c>
      <c r="J6" s="6" t="s">
        <v>60</v>
      </c>
      <c r="K6" s="6" t="s">
        <v>60</v>
      </c>
    </row>
    <row r="7" spans="1:11" ht="24.75">
      <c r="A7" s="6" t="s">
        <v>85</v>
      </c>
      <c r="C7" s="6" t="s">
        <v>45</v>
      </c>
      <c r="E7" s="6" t="s">
        <v>86</v>
      </c>
      <c r="G7" s="6" t="s">
        <v>87</v>
      </c>
      <c r="I7" s="6" t="s">
        <v>86</v>
      </c>
      <c r="K7" s="6" t="s">
        <v>87</v>
      </c>
    </row>
    <row r="8" spans="1:11">
      <c r="A8" s="1" t="s">
        <v>51</v>
      </c>
      <c r="C8" s="4" t="s">
        <v>52</v>
      </c>
      <c r="D8" s="4"/>
      <c r="E8" s="7">
        <v>0</v>
      </c>
      <c r="F8" s="4"/>
      <c r="G8" s="11">
        <f>E8/$E$10</f>
        <v>0</v>
      </c>
      <c r="H8" s="4"/>
      <c r="I8" s="7">
        <v>3742841</v>
      </c>
      <c r="J8" s="4"/>
      <c r="K8" s="11">
        <f>I8/$I$10</f>
        <v>2.094537703336202E-5</v>
      </c>
    </row>
    <row r="9" spans="1:11">
      <c r="A9" s="1" t="s">
        <v>55</v>
      </c>
      <c r="C9" s="4" t="s">
        <v>56</v>
      </c>
      <c r="D9" s="4"/>
      <c r="E9" s="7">
        <v>16026094510</v>
      </c>
      <c r="F9" s="4"/>
      <c r="G9" s="11">
        <f>E9/$E$10</f>
        <v>1</v>
      </c>
      <c r="H9" s="4"/>
      <c r="I9" s="7">
        <v>178691584249</v>
      </c>
      <c r="J9" s="4"/>
      <c r="K9" s="11">
        <f>I9/$I$10</f>
        <v>0.99997905462296666</v>
      </c>
    </row>
    <row r="10" spans="1:11" ht="24.75" thickBot="1">
      <c r="C10" s="4"/>
      <c r="D10" s="4"/>
      <c r="E10" s="13">
        <f>SUM(E8:E9)</f>
        <v>16026094510</v>
      </c>
      <c r="F10" s="4"/>
      <c r="G10" s="14">
        <f>SUM(G8:G9)</f>
        <v>1</v>
      </c>
      <c r="H10" s="4"/>
      <c r="I10" s="13">
        <f>SUM(I8:I9)</f>
        <v>178695327090</v>
      </c>
      <c r="J10" s="4"/>
      <c r="K10" s="14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7" sqref="G7:G8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" t="s">
        <v>0</v>
      </c>
      <c r="B2" s="2"/>
      <c r="C2" s="2"/>
      <c r="D2" s="2"/>
      <c r="E2" s="2"/>
      <c r="F2" s="2"/>
      <c r="G2" s="2"/>
    </row>
    <row r="3" spans="1:7" ht="24.75">
      <c r="A3" s="2" t="s">
        <v>57</v>
      </c>
      <c r="B3" s="2"/>
      <c r="C3" s="2"/>
      <c r="D3" s="2"/>
      <c r="E3" s="2"/>
      <c r="F3" s="2"/>
      <c r="G3" s="2"/>
    </row>
    <row r="4" spans="1:7" ht="24.75">
      <c r="A4" s="2" t="s">
        <v>2</v>
      </c>
      <c r="B4" s="2"/>
      <c r="C4" s="2"/>
      <c r="D4" s="2"/>
      <c r="E4" s="2"/>
      <c r="F4" s="2"/>
      <c r="G4" s="2"/>
    </row>
    <row r="6" spans="1:7" ht="24.75">
      <c r="A6" s="6" t="s">
        <v>61</v>
      </c>
      <c r="C6" s="6" t="s">
        <v>48</v>
      </c>
      <c r="E6" s="6" t="s">
        <v>83</v>
      </c>
      <c r="G6" s="6" t="s">
        <v>13</v>
      </c>
    </row>
    <row r="7" spans="1:7">
      <c r="A7" s="1" t="s">
        <v>88</v>
      </c>
      <c r="C7" s="3">
        <f>'سرمایه‌گذاری در سهام'!I33</f>
        <v>686644623982</v>
      </c>
      <c r="E7" s="11">
        <f>C7/$C$9</f>
        <v>0.97719259663417657</v>
      </c>
      <c r="G7" s="11">
        <v>8.1739364013149352E-2</v>
      </c>
    </row>
    <row r="8" spans="1:7">
      <c r="A8" s="1" t="s">
        <v>89</v>
      </c>
      <c r="C8" s="3">
        <f>'درآمد سپرده بانکی'!E10</f>
        <v>16026094510</v>
      </c>
      <c r="E8" s="11">
        <f>C8/$C$9</f>
        <v>2.2807403365823417E-2</v>
      </c>
      <c r="G8" s="11">
        <v>1.9077740174608347E-3</v>
      </c>
    </row>
    <row r="9" spans="1:7" ht="24.75" thickBot="1">
      <c r="C9" s="18">
        <f>SUM(C7:C8)</f>
        <v>702670718492</v>
      </c>
      <c r="E9" s="12">
        <f>SUM(E7:E8)</f>
        <v>1</v>
      </c>
      <c r="G9" s="12">
        <f>SUM(G7:G8)</f>
        <v>8.3647138030610191E-2</v>
      </c>
    </row>
    <row r="10" spans="1:7" ht="24.75" thickTop="1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2023-10-02T03:39:30Z</dcterms:created>
  <dcterms:modified xsi:type="dcterms:W3CDTF">2023-10-02T05:01:43Z</dcterms:modified>
</cp:coreProperties>
</file>